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80" yWindow="150" windowWidth="21420" windowHeight="8910"/>
  </bookViews>
  <sheets>
    <sheet name="Alle barnehager" sheetId="9" r:id="rId1"/>
    <sheet name="Tana bru barnehage" sheetId="2" r:id="rId2"/>
    <sheet name="Boftsa barnehage" sheetId="3" r:id="rId3"/>
    <sheet name="Austertana barnehage" sheetId="4" r:id="rId4"/>
    <sheet name="Sirma barnehage" sheetId="5" r:id="rId5"/>
    <sheet name="221 " sheetId="6" r:id="rId6"/>
    <sheet name="Årsmelding 2013" sheetId="8" r:id="rId7"/>
    <sheet name="Årsmelding 2014" sheetId="7" r:id="rId8"/>
    <sheet name="Ark4" sheetId="10" r:id="rId9"/>
  </sheets>
  <calcPr calcId="145621"/>
</workbook>
</file>

<file path=xl/calcChain.xml><?xml version="1.0" encoding="utf-8"?>
<calcChain xmlns="http://schemas.openxmlformats.org/spreadsheetml/2006/main">
  <c r="B34" i="9" l="1"/>
  <c r="E33" i="6"/>
  <c r="B33" i="9" l="1"/>
  <c r="B32" i="9"/>
  <c r="D41" i="5"/>
  <c r="D43" i="4"/>
  <c r="D38" i="4"/>
  <c r="Y68" i="4"/>
  <c r="Y28" i="4"/>
  <c r="D42" i="3"/>
  <c r="AG35" i="3"/>
  <c r="AG21" i="3"/>
  <c r="AG38" i="3"/>
  <c r="AE4" i="4"/>
  <c r="D53" i="2"/>
  <c r="D54" i="2"/>
  <c r="D56" i="2"/>
  <c r="D55" i="2"/>
  <c r="B26" i="9" l="1"/>
  <c r="B25" i="9"/>
  <c r="B18" i="9"/>
  <c r="B12" i="9"/>
  <c r="B11" i="9"/>
  <c r="B3" i="9" s="1"/>
  <c r="D46" i="3"/>
  <c r="D60" i="2"/>
  <c r="B4" i="9" l="1"/>
  <c r="D44" i="5"/>
  <c r="D43" i="5"/>
  <c r="D42" i="5"/>
  <c r="D45" i="5"/>
  <c r="D38" i="5"/>
  <c r="D39" i="5"/>
  <c r="D46" i="4"/>
  <c r="D45" i="4"/>
  <c r="D44" i="4"/>
  <c r="E36" i="4"/>
  <c r="D45" i="3"/>
  <c r="D44" i="3"/>
  <c r="D43" i="3"/>
  <c r="G40" i="2"/>
  <c r="D59" i="2"/>
  <c r="G36" i="2"/>
  <c r="G29" i="2"/>
  <c r="G31" i="2" s="1"/>
  <c r="D58" i="2"/>
  <c r="D57" i="2"/>
  <c r="D36" i="4"/>
  <c r="D40" i="4"/>
  <c r="D41" i="4"/>
  <c r="M57" i="4"/>
  <c r="M72" i="4"/>
  <c r="M102" i="4"/>
  <c r="M43" i="4"/>
  <c r="M29" i="4"/>
  <c r="M26" i="4"/>
  <c r="D40" i="3"/>
  <c r="D39" i="3"/>
  <c r="AO41" i="2"/>
  <c r="AP40" i="2"/>
  <c r="G61" i="2"/>
  <c r="G75" i="3"/>
  <c r="E32" i="6" l="1"/>
  <c r="E31" i="6"/>
  <c r="E30" i="6"/>
  <c r="F30" i="6"/>
  <c r="D33" i="6"/>
  <c r="D42" i="6"/>
  <c r="E34" i="6" l="1"/>
  <c r="F39" i="6" l="1"/>
  <c r="E40" i="6"/>
  <c r="F41" i="6"/>
  <c r="E38" i="6"/>
  <c r="E41" i="6"/>
  <c r="F42" i="6"/>
  <c r="F38" i="6"/>
  <c r="E39" i="6"/>
  <c r="G39" i="6" s="1"/>
  <c r="D62" i="2" s="1"/>
  <c r="E42" i="6"/>
  <c r="F40" i="6"/>
  <c r="P100" i="2"/>
  <c r="G40" i="6" l="1"/>
  <c r="D47" i="3" s="1"/>
  <c r="D49" i="3" s="1"/>
  <c r="B20" i="9" s="1"/>
  <c r="G38" i="6"/>
  <c r="G42" i="6"/>
  <c r="D46" i="5" s="1"/>
  <c r="D48" i="5" s="1"/>
  <c r="G41" i="6"/>
  <c r="D47" i="4" s="1"/>
  <c r="D49" i="4" s="1"/>
  <c r="B27" i="9" s="1"/>
  <c r="E49" i="2"/>
  <c r="D30" i="6"/>
  <c r="B5" i="9" l="1"/>
  <c r="B6" i="9" s="1"/>
  <c r="E34" i="5"/>
  <c r="D34" i="5"/>
  <c r="E35" i="3"/>
  <c r="D35" i="3"/>
  <c r="D49" i="2"/>
  <c r="D64" i="2" s="1"/>
  <c r="B13" i="9" s="1"/>
</calcChain>
</file>

<file path=xl/sharedStrings.xml><?xml version="1.0" encoding="utf-8"?>
<sst xmlns="http://schemas.openxmlformats.org/spreadsheetml/2006/main" count="3398" uniqueCount="310">
  <si>
    <t>Konto</t>
  </si>
  <si>
    <t>Ansvar</t>
  </si>
  <si>
    <t>XGL</t>
  </si>
  <si>
    <t>101000 - Fast lønn</t>
  </si>
  <si>
    <t>2460 - Tanabru barnehage</t>
  </si>
  <si>
    <t>201 - Førskole</t>
  </si>
  <si>
    <t>211 - Styrket tilbud førskolebarn</t>
  </si>
  <si>
    <t>102000 - Vikarlønn</t>
  </si>
  <si>
    <t>104000 - Lønn overtid</t>
  </si>
  <si>
    <t>105000 - Annen lønn og trekkpl. godtgj.</t>
  </si>
  <si>
    <t>109020 - Arb.givers andel KLP</t>
  </si>
  <si>
    <t>110000 - Kontormateriell og -rekvisita</t>
  </si>
  <si>
    <t>111500 - Matvarer</t>
  </si>
  <si>
    <t>112000 - Diverse forbruksmateriell</t>
  </si>
  <si>
    <t>381 - Drift og vedlikehold av kommunale idrettsbygg -annlegg</t>
  </si>
  <si>
    <t>116000 - Kjøre- og diettgodtgjørelse</t>
  </si>
  <si>
    <t>137000 - Kjøp fra andre (private)</t>
  </si>
  <si>
    <t>142900 - Merverdiavgift som gir rett til mva.kompensasjon</t>
  </si>
  <si>
    <t>202 - Grunnskole</t>
  </si>
  <si>
    <t>102010 - Vikarlønn sykefravær</t>
  </si>
  <si>
    <t>101080 - Fast tillegg</t>
  </si>
  <si>
    <t>113010 - Telefon</t>
  </si>
  <si>
    <t>110010 - Faglitteratur/tidsskrifter/aviser</t>
  </si>
  <si>
    <t>110510 - Læremidler og undervisningsmateriell</t>
  </si>
  <si>
    <t>110530 - Leker og forbruksmateriell</t>
  </si>
  <si>
    <t>115010 - Kursavgifter og oppholdsutgifter</t>
  </si>
  <si>
    <t>119515 - Diverse avgifter og gebyrer</t>
  </si>
  <si>
    <t>119531 - TV-lisenser og abonnement</t>
  </si>
  <si>
    <t>101090 - Feriepenger</t>
  </si>
  <si>
    <t>101092 - Feriepenger over 60 år</t>
  </si>
  <si>
    <t>117000 - Reiseutgifter (ikke oppgavepliktig)</t>
  </si>
  <si>
    <t>105099 - Annen lønn og trekkpl. godtgj. motpost</t>
  </si>
  <si>
    <t>105095 - Diverse trekk ansatte</t>
  </si>
  <si>
    <t>101091 - Intrekk ferie</t>
  </si>
  <si>
    <t xml:space="preserve">113080 - Faktura - og innfordringsgebyrer </t>
  </si>
  <si>
    <t>Regnskap 14</t>
  </si>
  <si>
    <t>Budsjett 14</t>
  </si>
  <si>
    <t xml:space="preserve">160000 - Brukerbetaling </t>
  </si>
  <si>
    <t>162000 - Annet salg av varer og tjenester, gebyrer</t>
  </si>
  <si>
    <t>170000 - Refusjon fra staten</t>
  </si>
  <si>
    <t>171000 - Refusjon sykelønn</t>
  </si>
  <si>
    <t>172900 - Kompensasjon mva påløpt i driftsregnskapet</t>
  </si>
  <si>
    <t>177000 - Refusjon fra andre (private)</t>
  </si>
  <si>
    <t>120 - Administrasjon</t>
  </si>
  <si>
    <t>160040 - Matpenger</t>
  </si>
  <si>
    <t>2120 - Boftsa oppvekstsenter</t>
  </si>
  <si>
    <t>101010 - Fast lønn undervisningspersonell</t>
  </si>
  <si>
    <t>109010 - Arb.givers andel SPK</t>
  </si>
  <si>
    <t>110500 - Lærebøker</t>
  </si>
  <si>
    <t>105015 - Lærlinger</t>
  </si>
  <si>
    <t>110550 - Arbeidsmateriell</t>
  </si>
  <si>
    <t>169000 - Fordelte utgifter</t>
  </si>
  <si>
    <t>175000 - Refusjon fra kommuner</t>
  </si>
  <si>
    <t>2110 - Austertana oppvekstsenter</t>
  </si>
  <si>
    <t>103000 - Lønn ekstrahjelp</t>
  </si>
  <si>
    <t>110540 - Skoleboksamlinger</t>
  </si>
  <si>
    <t>112008 - Arbeidsklær og verneutstyr</t>
  </si>
  <si>
    <t>2150 - Sirma oppvekstsenter</t>
  </si>
  <si>
    <t>120000 - Kjøp av inventar og utstyr</t>
  </si>
  <si>
    <t>105090 - Overskudd på godtgjørelse, der hvor det er beregnet (ellers på art 160)</t>
  </si>
  <si>
    <t>112040 - Kjøp av tjenester</t>
  </si>
  <si>
    <t>181010 - Overføringer fra Sametinget</t>
  </si>
  <si>
    <t>7020 - Skolebygg</t>
  </si>
  <si>
    <t>221 - Førskolelokaler og skyss</t>
  </si>
  <si>
    <t>118000 - Strøm</t>
  </si>
  <si>
    <t>118200 - Fyringsolje og fyringsparafin</t>
  </si>
  <si>
    <t>119500 - Kommunale avgifter</t>
  </si>
  <si>
    <t>123000 - Tjenester vedr. vedlikehold bygninger/anlegg</t>
  </si>
  <si>
    <t>124000 - Serviceavtaler teknisk utstyr/anlegg</t>
  </si>
  <si>
    <t>125000 - Materialer vedr. vedlikehold bygninger/anlegg</t>
  </si>
  <si>
    <t>113020 - Internett</t>
  </si>
  <si>
    <t>112004 - Renholdsartikler og vaskemidler</t>
  </si>
  <si>
    <t>112048 - Levering av avfall</t>
  </si>
  <si>
    <t>118550 - Alarmsystemer og sikringstiltak</t>
  </si>
  <si>
    <t>119020 - Festeavgifter</t>
  </si>
  <si>
    <t>125010 - Materialer vedr. vedlikehold tekniske anlegg</t>
  </si>
  <si>
    <t>År</t>
  </si>
  <si>
    <t>Lønningsdato</t>
  </si>
  <si>
    <t>Ansatt</t>
  </si>
  <si>
    <t>Stilling</t>
  </si>
  <si>
    <t>Lønnart</t>
  </si>
  <si>
    <t>Tekst</t>
  </si>
  <si>
    <t>Rate 1</t>
  </si>
  <si>
    <t>Sats 2</t>
  </si>
  <si>
    <t>Beregnet verdi</t>
  </si>
  <si>
    <t>Kontotype</t>
  </si>
  <si>
    <t>Betalingsdato</t>
  </si>
  <si>
    <t>Beløp</t>
  </si>
  <si>
    <t>Kredit</t>
  </si>
  <si>
    <t>Debet</t>
  </si>
  <si>
    <t>6572-010 - Assistent (barnehage/familiebarnehage)</t>
  </si>
  <si>
    <t>0101K - Fastlønn måned (010) -utgår</t>
  </si>
  <si>
    <t>Assistent Barnehage</t>
  </si>
  <si>
    <t>Hovedbok</t>
  </si>
  <si>
    <t>NOK</t>
  </si>
  <si>
    <t>01.08.2014 - 31.08.2014</t>
  </si>
  <si>
    <t>01.05.2014 - 31.05.2014</t>
  </si>
  <si>
    <t>01.09.2014 - 30.09.2014</t>
  </si>
  <si>
    <t>01.06.2014 - 30.06.2014</t>
  </si>
  <si>
    <t>01.07.2014 - 31.07.2014</t>
  </si>
  <si>
    <t>7517-030 - Barne- og ungdomsarbeider</t>
  </si>
  <si>
    <t>Barne Og Ungdomsarbeider</t>
  </si>
  <si>
    <t>7637 - Pedagogisk leder*</t>
  </si>
  <si>
    <t>Pedagogisk Leder</t>
  </si>
  <si>
    <t>Førskolelærer</t>
  </si>
  <si>
    <t>Hovedtillitsvalgt</t>
  </si>
  <si>
    <t>7666 - Lærling</t>
  </si>
  <si>
    <t>Lærling</t>
  </si>
  <si>
    <t>Styrer V/Barnehage</t>
  </si>
  <si>
    <t>Lønn november</t>
  </si>
  <si>
    <t>Konto [C]</t>
  </si>
  <si>
    <t>Konto [T]</t>
  </si>
  <si>
    <t>Prosjekt</t>
  </si>
  <si>
    <t>Val</t>
  </si>
  <si>
    <t>Fakt. beløp</t>
  </si>
  <si>
    <t>Kurs</t>
  </si>
  <si>
    <t>BA</t>
  </si>
  <si>
    <t>Bilagsart</t>
  </si>
  <si>
    <t>##</t>
  </si>
  <si>
    <t>Bilagsdato</t>
  </si>
  <si>
    <t>101000</t>
  </si>
  <si>
    <t>Fast lønn</t>
  </si>
  <si>
    <t>PR</t>
  </si>
  <si>
    <t>PR - Lønnsbilag</t>
  </si>
  <si>
    <t>24-30/4</t>
  </si>
  <si>
    <t>ebet lok.forhandl</t>
  </si>
  <si>
    <t>Etterbet. 1.5.2013 - 31.1.14</t>
  </si>
  <si>
    <t>Etterbetalt januar 14</t>
  </si>
  <si>
    <t>Jan -11 - des -13</t>
  </si>
  <si>
    <t>Lønn 1.8 - 15.8.14</t>
  </si>
  <si>
    <t>Lønn 16.8 - 31.8.14</t>
  </si>
  <si>
    <t>Trekk lønn mars+ korr mars april</t>
  </si>
  <si>
    <t>ink. Lærling</t>
  </si>
  <si>
    <t>Lærlinglønn i post 101000 fastlønn</t>
  </si>
  <si>
    <t>Inntrekk ferie for lærling post 101091</t>
  </si>
  <si>
    <t>Feriepeng 101090 for lærling</t>
  </si>
  <si>
    <t>Merknad</t>
  </si>
  <si>
    <t>Brukerbet.</t>
  </si>
  <si>
    <t>Trekk mat</t>
  </si>
  <si>
    <t>Ansatt*</t>
  </si>
  <si>
    <t>Konto*</t>
  </si>
  <si>
    <t>Ant</t>
  </si>
  <si>
    <t>Sats</t>
  </si>
  <si>
    <t>Barne- og ungdomsarbeider</t>
  </si>
  <si>
    <t>6709 - Førskolelærer</t>
  </si>
  <si>
    <t>Kostnader/inntekter for funksjon 211</t>
  </si>
  <si>
    <t>Påslag pensjonutg, 13% av lønn 201</t>
  </si>
  <si>
    <t>Tas med</t>
  </si>
  <si>
    <t xml:space="preserve">Tas ikke med </t>
  </si>
  <si>
    <t xml:space="preserve">Påslag pensjonutg, 13% av lønn </t>
  </si>
  <si>
    <t>(E2+E5+E6+E7)*13%</t>
  </si>
  <si>
    <t>sum lærlinglønn</t>
  </si>
  <si>
    <t>0106K - Fastlønn virkedager (010)</t>
  </si>
  <si>
    <t xml:space="preserve">Etterbet april </t>
  </si>
  <si>
    <t>lønn 1.10. -7.10.14</t>
  </si>
  <si>
    <t>Lønn 8.10 - 31.10.14</t>
  </si>
  <si>
    <t>0180K - Inntrekk junilønn (010)</t>
  </si>
  <si>
    <t>0181K - Inntrekk ferieuke (010)</t>
  </si>
  <si>
    <t>2061K - Pensjonsforsikring - KLP Arb.g. andel(%)</t>
  </si>
  <si>
    <t>2064K - Pensjonstrekk KLP, ansatt</t>
  </si>
  <si>
    <t>2320250 - Avsetning pensjon KLP</t>
  </si>
  <si>
    <t>8920 - Feriepenger</t>
  </si>
  <si>
    <t>5020 - Feriepenger</t>
  </si>
  <si>
    <t>feriepeng (AJ22-AJ35)</t>
  </si>
  <si>
    <t>sum XGL 211</t>
  </si>
  <si>
    <t>sum(D18)</t>
  </si>
  <si>
    <t>Per. nr</t>
  </si>
  <si>
    <t>5990K - Diverse trekk</t>
  </si>
  <si>
    <t>Trekk kost</t>
  </si>
  <si>
    <t>2005K - Ulykkesforsikring fordel (050) åpen</t>
  </si>
  <si>
    <t>2000K - Livsforsikring - gruppeliv åpen</t>
  </si>
  <si>
    <t>0201K - Timelønn vikar (020)</t>
  </si>
  <si>
    <t>sum(AM53)</t>
  </si>
  <si>
    <t>inntrekk feriep</t>
  </si>
  <si>
    <t>sum(D14)</t>
  </si>
  <si>
    <t>sum(D15)</t>
  </si>
  <si>
    <t>fast lønn</t>
  </si>
  <si>
    <t>feriepenger</t>
  </si>
  <si>
    <t>Korriger fast lønn med tillegg pedleder, var ført på 202</t>
  </si>
  <si>
    <t>Korriger feriepenger for pedleder, var ført på 202</t>
  </si>
  <si>
    <t>sum(L2-L26)</t>
  </si>
  <si>
    <t>Korriger intrekk feriepenger pedleder, var ført på 202</t>
  </si>
  <si>
    <t>intrekk feiep</t>
  </si>
  <si>
    <t>sum(L27-L29)</t>
  </si>
  <si>
    <t>Korriger KLP 109020 pedleder, var ført på 202</t>
  </si>
  <si>
    <t>KLP</t>
  </si>
  <si>
    <t>sum(L58-L72)</t>
  </si>
  <si>
    <t>sum(L30-L57)</t>
  </si>
  <si>
    <t>Lønnart*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</si>
  <si>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</si>
  <si>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</si>
  <si>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</si>
  <si>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</si>
  <si>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</si>
  <si>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</si>
  <si>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</si>
  <si>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</si>
  <si>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</si>
  <si>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</si>
  <si>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</si>
  <si>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</si>
  <si>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Totalt</t>
  </si>
  <si>
    <t>0100K - Fastlønn (010)</t>
  </si>
  <si>
    <t>sum(D12+D36)</t>
  </si>
  <si>
    <t>sum(D11)</t>
  </si>
  <si>
    <t>sum(D7)</t>
  </si>
  <si>
    <t>sum(D8)</t>
  </si>
  <si>
    <t>Grunnlag for beregning</t>
  </si>
  <si>
    <t>Fratrekk</t>
  </si>
  <si>
    <t>105095 - Diverse trekk ansatte, mat</t>
  </si>
  <si>
    <t>Sum(D15)</t>
  </si>
  <si>
    <t>111500 - Matvarer (innkjøp)</t>
  </si>
  <si>
    <t>Sum(D24)</t>
  </si>
  <si>
    <t>Sum(D39)</t>
  </si>
  <si>
    <t>Sum(D41)</t>
  </si>
  <si>
    <t>Mat for salg</t>
  </si>
  <si>
    <t>Innkjøp for kost</t>
  </si>
  <si>
    <t>Sum(D21)</t>
  </si>
  <si>
    <t>Sum(D28)</t>
  </si>
  <si>
    <t>Sum(D27)</t>
  </si>
  <si>
    <t>Sum(D34)</t>
  </si>
  <si>
    <t>Innkjøp mat</t>
  </si>
  <si>
    <t>Brukerbetaling</t>
  </si>
  <si>
    <t>Kostpenger</t>
  </si>
  <si>
    <t>Sum(D18)</t>
  </si>
  <si>
    <t>Sum(D29)</t>
  </si>
  <si>
    <t>Sum(D31)</t>
  </si>
  <si>
    <t>Brukerbet</t>
  </si>
  <si>
    <t>Sum(D33)</t>
  </si>
  <si>
    <t>kostpenger</t>
  </si>
  <si>
    <t>Sum(D32)</t>
  </si>
  <si>
    <t>Sametinget</t>
  </si>
  <si>
    <t>Årsmelding for kommunale barnehager per 15.12</t>
  </si>
  <si>
    <t>Anslag på oppholdstid</t>
  </si>
  <si>
    <t>høst</t>
  </si>
  <si>
    <t>Fyll inn i skjema for hver enkelt kommunal barnehage som skal være med i beregningen</t>
  </si>
  <si>
    <t>Små barn</t>
  </si>
  <si>
    <t>Store barn</t>
  </si>
  <si>
    <t>Sum kommunale barnehager</t>
  </si>
  <si>
    <t>0 år født</t>
  </si>
  <si>
    <t>1 år født 1.9- 31.12</t>
  </si>
  <si>
    <t>1 år født 1.1 - 31.8</t>
  </si>
  <si>
    <t>2 år født</t>
  </si>
  <si>
    <t>3 år født</t>
  </si>
  <si>
    <t>4 år født</t>
  </si>
  <si>
    <t>5 år født</t>
  </si>
  <si>
    <t>6 år  utsatt skolestart, født</t>
  </si>
  <si>
    <t>Små</t>
  </si>
  <si>
    <t>Store</t>
  </si>
  <si>
    <t>Sum</t>
  </si>
  <si>
    <t>Omregn faktor</t>
  </si>
  <si>
    <t>Heltids-plasser Små</t>
  </si>
  <si>
    <t>Heltids-plasser Store</t>
  </si>
  <si>
    <t>0-8 timer</t>
  </si>
  <si>
    <t>9-16 timer</t>
  </si>
  <si>
    <t>17-24 timer</t>
  </si>
  <si>
    <t>25-32 timer</t>
  </si>
  <si>
    <t>33-40 timer</t>
  </si>
  <si>
    <t>41 timer eller mer</t>
  </si>
  <si>
    <t xml:space="preserve">Tana bru barnehage:
</t>
  </si>
  <si>
    <t xml:space="preserve">Boftsa barnehage:
</t>
  </si>
  <si>
    <t xml:space="preserve">Austertana barnehage:
</t>
  </si>
  <si>
    <t xml:space="preserve">Sirma barnehage:
</t>
  </si>
  <si>
    <t>vår</t>
  </si>
  <si>
    <t>Fordeling per heltidsplass</t>
  </si>
  <si>
    <t>Alle barnehager heltidsplass</t>
  </si>
  <si>
    <t>Tana bru barnehage</t>
  </si>
  <si>
    <t>Boftsa barnehage</t>
  </si>
  <si>
    <t>Austertana barnehage</t>
  </si>
  <si>
    <t>Sirma barnehage</t>
  </si>
  <si>
    <t>Høst 14</t>
  </si>
  <si>
    <t>Vår 14</t>
  </si>
  <si>
    <t>F. 5/12</t>
  </si>
  <si>
    <t>f. 7/12</t>
  </si>
  <si>
    <t>Hele året kostnader</t>
  </si>
  <si>
    <t>Kostnader for funsjon 221, barnetall</t>
  </si>
  <si>
    <t>Info</t>
  </si>
  <si>
    <t>kostpeng ansatte-9684, lærlingtilskudd -8940,08 og utdanningsf. -121410</t>
  </si>
  <si>
    <t>Se funks. 221</t>
  </si>
  <si>
    <t>Beregningsgrunnlag</t>
  </si>
  <si>
    <t>Kostpeng barn</t>
  </si>
  <si>
    <t>Sum(D40)</t>
  </si>
  <si>
    <t>lærlingtilskudd -8940</t>
  </si>
  <si>
    <t xml:space="preserve">kostpenger-27073/lærlingtilskudd-14542,92 </t>
  </si>
  <si>
    <t>kostp og lærlingtils</t>
  </si>
  <si>
    <t>info</t>
  </si>
  <si>
    <t>Totale kostnader eks. brukerbet og kost</t>
  </si>
  <si>
    <t>Tana bru barnehage funksjon 202 og 221</t>
  </si>
  <si>
    <t>Alle barnehage funksjon 202 og 221</t>
  </si>
  <si>
    <t>Boftsa barnehage funksjon 202 og 221</t>
  </si>
  <si>
    <t>Austertana barnehage funksjon 202 og 221</t>
  </si>
  <si>
    <t>Sirma barnehage funksjon 202 og 221</t>
  </si>
  <si>
    <t>Påslag pensjonutg, 13% av lønn/feriep 201</t>
  </si>
  <si>
    <t>Fratrekk -</t>
  </si>
  <si>
    <t>Tas med +</t>
  </si>
  <si>
    <t>sum(AD2:AD21)</t>
  </si>
  <si>
    <t>sum(AD36:AD38)</t>
  </si>
  <si>
    <t>sum(R50:R61)</t>
  </si>
  <si>
    <t>sum(AM2:AM40)</t>
  </si>
  <si>
    <t>lærlinglønn</t>
  </si>
  <si>
    <t>feriepeng:</t>
  </si>
  <si>
    <t>sum(AD23:AD35)</t>
  </si>
  <si>
    <t>ebet september og oktober</t>
  </si>
  <si>
    <t>01.10.2014 - 31.10.2014</t>
  </si>
  <si>
    <t>lærling lønn</t>
  </si>
  <si>
    <t>sum(X10:X28)</t>
  </si>
  <si>
    <t>inntrekk feriepeng</t>
  </si>
  <si>
    <t>sum(X29)</t>
  </si>
  <si>
    <t>Feriepeng</t>
  </si>
  <si>
    <t>sum(X30:X68)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</si>
</sst>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000"/>
  </numFmts>
  <fonts count="3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rgb="FFDC143C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20419A"/>
        <bgColor rgb="FF20419A"/>
      </patternFill>
    </fill>
    <fill>
      <patternFill patternType="solid">
        <fgColor rgb="FFEEEEEE"/>
      </patternFill>
    </fill>
    <fill>
      <patternFill patternType="solid">
        <fgColor theme="2"/>
        <bgColor rgb="FF20419A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D3D3D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 applyBorder="0"/>
    <xf numFmtId="0" fontId="14" fillId="0" borderId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6" applyNumberFormat="0" applyAlignment="0" applyProtection="0"/>
    <xf numFmtId="0" fontId="24" fillId="10" borderId="7" applyNumberFormat="0" applyAlignment="0" applyProtection="0"/>
    <xf numFmtId="0" fontId="25" fillId="10" borderId="6" applyNumberFormat="0" applyAlignment="0" applyProtection="0"/>
    <xf numFmtId="0" fontId="26" fillId="0" borderId="8" applyNumberFormat="0" applyFill="0" applyAlignment="0" applyProtection="0"/>
    <xf numFmtId="0" fontId="27" fillId="11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1" fillId="12" borderId="10" applyNumberFormat="0" applyFont="0" applyAlignment="0" applyProtection="0"/>
    <xf numFmtId="0" fontId="35" fillId="0" borderId="0"/>
    <xf numFmtId="0" fontId="1" fillId="0" borderId="0"/>
    <xf numFmtId="0" fontId="35" fillId="0" borderId="0"/>
  </cellStyleXfs>
  <cellXfs count="311">
    <xf numFmtId="0" fontId="0" fillId="0" borderId="0" xfId="0" applyNumberFormat="1" applyFill="1" applyAlignment="1" applyProtection="1"/>
    <xf numFmtId="0" fontId="2" fillId="2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right"/>
    </xf>
    <xf numFmtId="0" fontId="3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/>
    <xf numFmtId="4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5" fillId="2" borderId="0" xfId="0" applyNumberFormat="1" applyFont="1" applyFill="1" applyAlignment="1" applyProtection="1"/>
    <xf numFmtId="0" fontId="5" fillId="2" borderId="0" xfId="0" applyNumberFormat="1" applyFont="1" applyFill="1" applyAlignment="1" applyProtection="1">
      <alignment horizontal="right"/>
    </xf>
    <xf numFmtId="49" fontId="4" fillId="0" borderId="0" xfId="0" applyNumberFormat="1" applyFont="1" applyFill="1" applyAlignment="1" applyProtection="1"/>
    <xf numFmtId="4" fontId="4" fillId="0" borderId="0" xfId="0" applyNumberFormat="1" applyFont="1" applyFill="1" applyAlignment="1" applyProtection="1"/>
    <xf numFmtId="0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4" fontId="7" fillId="0" borderId="0" xfId="0" applyNumberFormat="1" applyFont="1" applyFill="1" applyAlignment="1" applyProtection="1"/>
    <xf numFmtId="4" fontId="8" fillId="0" borderId="0" xfId="0" applyNumberFormat="1" applyFont="1" applyFill="1" applyAlignment="1" applyProtection="1"/>
    <xf numFmtId="14" fontId="0" fillId="0" borderId="0" xfId="0" applyNumberFormat="1" applyFill="1" applyAlignment="1" applyProtection="1"/>
    <xf numFmtId="4" fontId="5" fillId="2" borderId="0" xfId="0" applyNumberFormat="1" applyFont="1" applyFill="1" applyAlignment="1" applyProtection="1">
      <alignment horizontal="right"/>
    </xf>
    <xf numFmtId="0" fontId="9" fillId="0" borderId="0" xfId="0" applyNumberFormat="1" applyFont="1" applyFill="1" applyAlignment="1" applyProtection="1"/>
    <xf numFmtId="4" fontId="9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0" fillId="3" borderId="1" xfId="0" applyNumberFormat="1" applyFont="1" applyFill="1" applyBorder="1"/>
    <xf numFmtId="0" fontId="0" fillId="3" borderId="1" xfId="0" applyNumberFormat="1" applyFont="1" applyFill="1" applyBorder="1" applyAlignment="1">
      <alignment horizontal="right"/>
    </xf>
    <xf numFmtId="0" fontId="0" fillId="0" borderId="0" xfId="0" applyNumberFormat="1" applyFont="1"/>
    <xf numFmtId="164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3" borderId="2" xfId="0" applyNumberFormat="1" applyFont="1" applyFill="1" applyBorder="1"/>
    <xf numFmtId="4" fontId="0" fillId="3" borderId="2" xfId="0" applyNumberFormat="1" applyFont="1" applyFill="1" applyBorder="1" applyAlignment="1">
      <alignment horizontal="right"/>
    </xf>
    <xf numFmtId="49" fontId="9" fillId="0" borderId="0" xfId="0" applyNumberFormat="1" applyFont="1" applyFill="1" applyAlignment="1" applyProtection="1"/>
    <xf numFmtId="0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49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0" fontId="10" fillId="4" borderId="0" xfId="0" applyNumberFormat="1" applyFont="1" applyFill="1" applyAlignment="1" applyProtection="1">
      <alignment horizontal="right"/>
    </xf>
    <xf numFmtId="4" fontId="11" fillId="5" borderId="0" xfId="0" applyNumberFormat="1" applyFont="1" applyFill="1" applyAlignment="1" applyProtection="1"/>
    <xf numFmtId="0" fontId="12" fillId="5" borderId="0" xfId="0" applyNumberFormat="1" applyFont="1" applyFill="1" applyAlignment="1" applyProtection="1"/>
    <xf numFmtId="4" fontId="13" fillId="0" borderId="0" xfId="0" applyNumberFormat="1" applyFont="1" applyAlignment="1">
      <alignment horizontal="right"/>
    </xf>
    <xf numFmtId="4" fontId="13" fillId="3" borderId="2" xfId="0" applyNumberFormat="1" applyFont="1" applyFill="1" applyBorder="1" applyAlignment="1">
      <alignment horizontal="right"/>
    </xf>
    <xf numFmtId="0" fontId="14" fillId="0" borderId="0" xfId="1" applyNumberFormat="1" applyFont="1"/>
    <xf numFmtId="0" fontId="14" fillId="3" borderId="1" xfId="1" applyNumberFormat="1" applyFont="1" applyFill="1" applyBorder="1"/>
    <xf numFmtId="3" fontId="14" fillId="0" borderId="0" xfId="1" applyNumberFormat="1" applyFont="1" applyAlignment="1">
      <alignment horizontal="right"/>
    </xf>
    <xf numFmtId="3" fontId="13" fillId="0" borderId="0" xfId="1" applyNumberFormat="1" applyFont="1" applyAlignment="1">
      <alignment horizontal="right"/>
    </xf>
    <xf numFmtId="0" fontId="14" fillId="3" borderId="1" xfId="1" applyNumberFormat="1" applyFont="1" applyFill="1" applyBorder="1" applyAlignment="1">
      <alignment horizontal="right"/>
    </xf>
    <xf numFmtId="0" fontId="14" fillId="3" borderId="2" xfId="1" applyNumberFormat="1" applyFont="1" applyFill="1" applyBorder="1"/>
    <xf numFmtId="3" fontId="14" fillId="3" borderId="2" xfId="1" applyNumberFormat="1" applyFont="1" applyFill="1" applyBorder="1" applyAlignment="1">
      <alignment horizontal="right"/>
    </xf>
    <xf numFmtId="3" fontId="13" fillId="3" borderId="2" xfId="1" applyNumberFormat="1" applyFont="1" applyFill="1" applyBorder="1" applyAlignment="1">
      <alignment horizontal="right"/>
    </xf>
    <xf numFmtId="3" fontId="3" fillId="0" borderId="0" xfId="0" applyNumberFormat="1" applyFont="1" applyFill="1" applyAlignment="1" applyProtection="1"/>
    <xf numFmtId="4" fontId="15" fillId="0" borderId="0" xfId="0" applyNumberFormat="1" applyFont="1" applyFill="1" applyAlignment="1" applyProtection="1"/>
    <xf numFmtId="2" fontId="0" fillId="0" borderId="0" xfId="0" applyNumberFormat="1" applyFill="1" applyAlignment="1" applyProtection="1"/>
    <xf numFmtId="4" fontId="7" fillId="0" borderId="31" xfId="0" applyNumberFormat="1" applyFont="1" applyFill="1" applyBorder="1" applyAlignment="1" applyProtection="1"/>
    <xf numFmtId="0" fontId="7" fillId="0" borderId="28" xfId="0" applyNumberFormat="1" applyFont="1" applyFill="1" applyBorder="1" applyAlignment="1" applyProtection="1"/>
    <xf numFmtId="0" fontId="0" fillId="0" borderId="26" xfId="0" applyNumberFormat="1" applyFill="1" applyBorder="1" applyAlignment="1" applyProtection="1"/>
    <xf numFmtId="0" fontId="0" fillId="0" borderId="24" xfId="0" applyNumberFormat="1" applyFill="1" applyBorder="1" applyAlignment="1" applyProtection="1"/>
    <xf numFmtId="4" fontId="7" fillId="0" borderId="0" xfId="0" applyNumberFormat="1" applyFont="1" applyFill="1" applyBorder="1" applyAlignment="1" applyProtection="1"/>
    <xf numFmtId="0" fontId="0" fillId="0" borderId="0" xfId="0" applyNumberFormat="1" applyFont="1" applyFill="1" applyAlignment="1" applyProtection="1"/>
    <xf numFmtId="0" fontId="0" fillId="0" borderId="29" xfId="0" applyNumberFormat="1" applyFill="1" applyBorder="1" applyAlignment="1" applyProtection="1"/>
    <xf numFmtId="0" fontId="0" fillId="0" borderId="33" xfId="0" applyNumberFormat="1" applyFill="1" applyBorder="1" applyAlignment="1" applyProtection="1"/>
    <xf numFmtId="0" fontId="0" fillId="0" borderId="43" xfId="0" applyNumberFormat="1" applyFill="1" applyBorder="1" applyAlignment="1" applyProtection="1"/>
    <xf numFmtId="4" fontId="0" fillId="0" borderId="0" xfId="0" applyNumberFormat="1" applyFill="1" applyBorder="1" applyAlignment="1" applyProtection="1"/>
    <xf numFmtId="0" fontId="7" fillId="0" borderId="0" xfId="0" applyNumberFormat="1" applyFont="1" applyFill="1" applyAlignment="1" applyProtection="1"/>
    <xf numFmtId="165" fontId="0" fillId="0" borderId="0" xfId="0" applyNumberFormat="1" applyFill="1" applyAlignment="1" applyProtection="1"/>
    <xf numFmtId="2" fontId="9" fillId="0" borderId="0" xfId="0" applyNumberFormat="1" applyFont="1" applyFill="1" applyAlignment="1" applyProtection="1"/>
    <xf numFmtId="4" fontId="0" fillId="0" borderId="30" xfId="0" applyNumberFormat="1" applyFill="1" applyBorder="1" applyAlignment="1" applyProtection="1"/>
    <xf numFmtId="0" fontId="15" fillId="0" borderId="0" xfId="0" applyNumberFormat="1" applyFont="1" applyFill="1" applyAlignment="1" applyProtection="1"/>
    <xf numFmtId="0" fontId="32" fillId="0" borderId="0" xfId="42"/>
    <xf numFmtId="0" fontId="1" fillId="37" borderId="0" xfId="47" applyFill="1"/>
    <xf numFmtId="0" fontId="1" fillId="37" borderId="0" xfId="47" applyFill="1" applyAlignment="1">
      <alignment horizontal="right"/>
    </xf>
    <xf numFmtId="0" fontId="1" fillId="37" borderId="14" xfId="47" applyFill="1" applyBorder="1" applyAlignment="1">
      <alignment horizontal="center" wrapText="1"/>
    </xf>
    <xf numFmtId="0" fontId="1" fillId="37" borderId="23" xfId="47" applyFill="1" applyBorder="1" applyAlignment="1">
      <alignment horizontal="center" wrapText="1"/>
    </xf>
    <xf numFmtId="0" fontId="1" fillId="37" borderId="12" xfId="47" applyFill="1" applyBorder="1" applyAlignment="1">
      <alignment horizontal="center" wrapText="1"/>
    </xf>
    <xf numFmtId="0" fontId="1" fillId="37" borderId="14" xfId="47" applyFill="1" applyBorder="1"/>
    <xf numFmtId="0" fontId="1" fillId="37" borderId="23" xfId="47" applyFill="1" applyBorder="1"/>
    <xf numFmtId="0" fontId="1" fillId="37" borderId="12" xfId="47" applyFill="1" applyBorder="1"/>
    <xf numFmtId="0" fontId="1" fillId="37" borderId="24" xfId="47" applyFill="1" applyBorder="1"/>
    <xf numFmtId="0" fontId="1" fillId="0" borderId="0" xfId="47" applyFill="1" applyBorder="1"/>
    <xf numFmtId="0" fontId="1" fillId="37" borderId="17" xfId="47" applyFill="1" applyBorder="1"/>
    <xf numFmtId="2" fontId="1" fillId="37" borderId="24" xfId="47" applyNumberFormat="1" applyFill="1" applyBorder="1"/>
    <xf numFmtId="2" fontId="1" fillId="37" borderId="0" xfId="47" applyNumberFormat="1" applyFill="1" applyBorder="1"/>
    <xf numFmtId="2" fontId="1" fillId="37" borderId="17" xfId="47" applyNumberFormat="1" applyFill="1" applyBorder="1"/>
    <xf numFmtId="2" fontId="1" fillId="37" borderId="14" xfId="47" applyNumberFormat="1" applyFill="1" applyBorder="1"/>
    <xf numFmtId="2" fontId="1" fillId="37" borderId="23" xfId="47" applyNumberFormat="1" applyFill="1" applyBorder="1"/>
    <xf numFmtId="0" fontId="30" fillId="0" borderId="14" xfId="47" applyFont="1" applyFill="1" applyBorder="1" applyAlignment="1">
      <alignment horizontal="center" vertical="top" wrapText="1"/>
    </xf>
    <xf numFmtId="0" fontId="1" fillId="38" borderId="0" xfId="47" applyFill="1" applyBorder="1"/>
    <xf numFmtId="0" fontId="1" fillId="39" borderId="0" xfId="47" applyFill="1" applyBorder="1"/>
    <xf numFmtId="0" fontId="1" fillId="37" borderId="25" xfId="47" applyFill="1" applyBorder="1" applyAlignment="1">
      <alignment horizontal="center" wrapText="1"/>
    </xf>
    <xf numFmtId="2" fontId="1" fillId="37" borderId="25" xfId="47" applyNumberFormat="1" applyFill="1" applyBorder="1"/>
    <xf numFmtId="2" fontId="30" fillId="37" borderId="19" xfId="47" applyNumberFormat="1" applyFont="1" applyFill="1" applyBorder="1"/>
    <xf numFmtId="0" fontId="1" fillId="38" borderId="24" xfId="47" applyFill="1" applyBorder="1"/>
    <xf numFmtId="0" fontId="1" fillId="38" borderId="26" xfId="47" applyFill="1" applyBorder="1"/>
    <xf numFmtId="0" fontId="1" fillId="37" borderId="25" xfId="47" applyFill="1" applyBorder="1"/>
    <xf numFmtId="0" fontId="1" fillId="39" borderId="24" xfId="47" applyFill="1" applyBorder="1"/>
    <xf numFmtId="0" fontId="1" fillId="39" borderId="26" xfId="47" applyFill="1" applyBorder="1"/>
    <xf numFmtId="0" fontId="1" fillId="40" borderId="17" xfId="47" applyFill="1" applyBorder="1"/>
    <xf numFmtId="0" fontId="1" fillId="0" borderId="24" xfId="47" applyFill="1" applyBorder="1"/>
    <xf numFmtId="0" fontId="1" fillId="0" borderId="26" xfId="47" applyFill="1" applyBorder="1"/>
    <xf numFmtId="0" fontId="1" fillId="37" borderId="16" xfId="47" applyFill="1" applyBorder="1"/>
    <xf numFmtId="0" fontId="1" fillId="37" borderId="18" xfId="47" applyFill="1" applyBorder="1"/>
    <xf numFmtId="3" fontId="1" fillId="37" borderId="14" xfId="47" applyNumberFormat="1" applyFill="1" applyBorder="1" applyAlignment="1">
      <alignment horizontal="center" wrapText="1"/>
    </xf>
    <xf numFmtId="3" fontId="1" fillId="37" borderId="23" xfId="47" applyNumberFormat="1" applyFill="1" applyBorder="1" applyAlignment="1">
      <alignment horizontal="center" wrapText="1"/>
    </xf>
    <xf numFmtId="3" fontId="1" fillId="37" borderId="12" xfId="47" applyNumberFormat="1" applyFill="1" applyBorder="1" applyAlignment="1">
      <alignment horizontal="center" wrapText="1"/>
    </xf>
    <xf numFmtId="3" fontId="1" fillId="37" borderId="14" xfId="47" applyNumberFormat="1" applyFill="1" applyBorder="1"/>
    <xf numFmtId="3" fontId="1" fillId="37" borderId="23" xfId="47" applyNumberFormat="1" applyFill="1" applyBorder="1"/>
    <xf numFmtId="3" fontId="1" fillId="37" borderId="12" xfId="47" applyNumberFormat="1" applyFill="1" applyBorder="1"/>
    <xf numFmtId="3" fontId="1" fillId="37" borderId="24" xfId="47" applyNumberFormat="1" applyFill="1" applyBorder="1"/>
    <xf numFmtId="3" fontId="1" fillId="37" borderId="0" xfId="47" applyNumberFormat="1" applyFill="1" applyBorder="1"/>
    <xf numFmtId="3" fontId="1" fillId="37" borderId="17" xfId="47" applyNumberFormat="1" applyFill="1" applyBorder="1"/>
    <xf numFmtId="0" fontId="34" fillId="37" borderId="0" xfId="47" applyNumberFormat="1" applyFont="1" applyFill="1"/>
    <xf numFmtId="0" fontId="34" fillId="0" borderId="12" xfId="47" applyNumberFormat="1" applyFont="1" applyFill="1" applyBorder="1" applyAlignment="1">
      <alignment horizontal="left"/>
    </xf>
    <xf numFmtId="0" fontId="34" fillId="37" borderId="0" xfId="47" applyNumberFormat="1" applyFont="1" applyFill="1" applyAlignment="1">
      <alignment horizontal="right"/>
    </xf>
    <xf numFmtId="0" fontId="34" fillId="0" borderId="20" xfId="47" applyNumberFormat="1" applyFont="1" applyFill="1" applyBorder="1" applyAlignment="1">
      <alignment horizontal="center"/>
    </xf>
    <xf numFmtId="3" fontId="1" fillId="37" borderId="26" xfId="47" applyNumberFormat="1" applyFill="1" applyBorder="1"/>
    <xf numFmtId="3" fontId="1" fillId="37" borderId="25" xfId="47" applyNumberFormat="1" applyFill="1" applyBorder="1" applyAlignment="1">
      <alignment horizontal="center" wrapText="1"/>
    </xf>
    <xf numFmtId="3" fontId="1" fillId="37" borderId="25" xfId="47" applyNumberFormat="1" applyFill="1" applyBorder="1"/>
    <xf numFmtId="0" fontId="1" fillId="0" borderId="28" xfId="47" applyFill="1" applyBorder="1"/>
    <xf numFmtId="0" fontId="1" fillId="0" borderId="29" xfId="47" applyFill="1" applyBorder="1"/>
    <xf numFmtId="0" fontId="1" fillId="37" borderId="34" xfId="47" applyFill="1" applyBorder="1"/>
    <xf numFmtId="2" fontId="1" fillId="37" borderId="35" xfId="47" applyNumberFormat="1" applyFill="1" applyBorder="1"/>
    <xf numFmtId="0" fontId="1" fillId="37" borderId="36" xfId="47" applyFill="1" applyBorder="1"/>
    <xf numFmtId="0" fontId="1" fillId="37" borderId="32" xfId="47" applyFill="1" applyBorder="1"/>
    <xf numFmtId="0" fontId="1" fillId="37" borderId="37" xfId="47" applyFill="1" applyBorder="1"/>
    <xf numFmtId="0" fontId="1" fillId="37" borderId="38" xfId="47" applyFill="1" applyBorder="1"/>
    <xf numFmtId="3" fontId="1" fillId="37" borderId="37" xfId="47" applyNumberFormat="1" applyFill="1" applyBorder="1"/>
    <xf numFmtId="3" fontId="1" fillId="37" borderId="32" xfId="47" applyNumberFormat="1" applyFill="1" applyBorder="1"/>
    <xf numFmtId="3" fontId="1" fillId="37" borderId="13" xfId="47" applyNumberFormat="1" applyFill="1" applyBorder="1"/>
    <xf numFmtId="0" fontId="1" fillId="37" borderId="13" xfId="47" applyFill="1" applyBorder="1"/>
    <xf numFmtId="2" fontId="1" fillId="37" borderId="39" xfId="47" applyNumberFormat="1" applyFill="1" applyBorder="1"/>
    <xf numFmtId="0" fontId="1" fillId="37" borderId="41" xfId="47" applyFill="1" applyBorder="1" applyAlignment="1">
      <alignment horizontal="center" wrapText="1"/>
    </xf>
    <xf numFmtId="0" fontId="1" fillId="37" borderId="22" xfId="47" applyFill="1" applyBorder="1" applyAlignment="1">
      <alignment horizontal="center" wrapText="1"/>
    </xf>
    <xf numFmtId="0" fontId="1" fillId="37" borderId="27" xfId="47" applyFill="1" applyBorder="1" applyAlignment="1">
      <alignment horizontal="center" wrapText="1"/>
    </xf>
    <xf numFmtId="3" fontId="1" fillId="37" borderId="22" xfId="47" applyNumberFormat="1" applyFill="1" applyBorder="1" applyAlignment="1">
      <alignment horizontal="center" wrapText="1"/>
    </xf>
    <xf numFmtId="3" fontId="1" fillId="37" borderId="41" xfId="47" applyNumberFormat="1" applyFill="1" applyBorder="1" applyAlignment="1">
      <alignment horizontal="center" wrapText="1"/>
    </xf>
    <xf numFmtId="3" fontId="1" fillId="37" borderId="21" xfId="47" applyNumberFormat="1" applyFill="1" applyBorder="1" applyAlignment="1">
      <alignment horizontal="center" wrapText="1"/>
    </xf>
    <xf numFmtId="0" fontId="1" fillId="37" borderId="21" xfId="47" applyFill="1" applyBorder="1" applyAlignment="1">
      <alignment horizontal="center" wrapText="1"/>
    </xf>
    <xf numFmtId="0" fontId="1" fillId="37" borderId="42" xfId="47" applyFill="1" applyBorder="1" applyAlignment="1">
      <alignment horizontal="center" wrapText="1"/>
    </xf>
    <xf numFmtId="0" fontId="1" fillId="37" borderId="36" xfId="47" applyFill="1" applyBorder="1" applyAlignment="1">
      <alignment horizontal="center" wrapText="1"/>
    </xf>
    <xf numFmtId="0" fontId="1" fillId="37" borderId="32" xfId="47" applyFill="1" applyBorder="1" applyAlignment="1">
      <alignment horizontal="center" wrapText="1"/>
    </xf>
    <xf numFmtId="0" fontId="1" fillId="37" borderId="37" xfId="47" applyFill="1" applyBorder="1" applyAlignment="1">
      <alignment horizontal="center" wrapText="1"/>
    </xf>
    <xf numFmtId="0" fontId="1" fillId="37" borderId="38" xfId="47" applyFill="1" applyBorder="1" applyAlignment="1">
      <alignment horizontal="center" wrapText="1"/>
    </xf>
    <xf numFmtId="0" fontId="1" fillId="37" borderId="13" xfId="47" applyFill="1" applyBorder="1" applyAlignment="1">
      <alignment horizontal="center" wrapText="1"/>
    </xf>
    <xf numFmtId="0" fontId="1" fillId="37" borderId="15" xfId="47" applyFill="1" applyBorder="1"/>
    <xf numFmtId="0" fontId="34" fillId="37" borderId="40" xfId="47" applyFont="1" applyFill="1" applyBorder="1" applyAlignment="1">
      <alignment horizontal="center" vertical="center" wrapText="1"/>
    </xf>
    <xf numFmtId="49" fontId="36" fillId="0" borderId="0" xfId="0" applyNumberFormat="1" applyFont="1" applyFill="1" applyAlignment="1" applyProtection="1"/>
    <xf numFmtId="4" fontId="0" fillId="0" borderId="31" xfId="0" applyNumberFormat="1" applyFill="1" applyBorder="1" applyAlignment="1" applyProtection="1"/>
    <xf numFmtId="0" fontId="32" fillId="0" borderId="0" xfId="42"/>
    <xf numFmtId="0" fontId="1" fillId="37" borderId="0" xfId="47" applyFill="1"/>
    <xf numFmtId="0" fontId="1" fillId="37" borderId="0" xfId="47" applyFill="1" applyAlignment="1">
      <alignment horizontal="right"/>
    </xf>
    <xf numFmtId="0" fontId="1" fillId="37" borderId="14" xfId="47" applyFill="1" applyBorder="1" applyAlignment="1">
      <alignment horizontal="center" wrapText="1"/>
    </xf>
    <xf numFmtId="0" fontId="1" fillId="37" borderId="23" xfId="47" applyFill="1" applyBorder="1" applyAlignment="1">
      <alignment horizontal="center" wrapText="1"/>
    </xf>
    <xf numFmtId="0" fontId="1" fillId="37" borderId="12" xfId="47" applyFill="1" applyBorder="1" applyAlignment="1">
      <alignment horizontal="center" wrapText="1"/>
    </xf>
    <xf numFmtId="0" fontId="1" fillId="37" borderId="14" xfId="47" applyFill="1" applyBorder="1"/>
    <xf numFmtId="0" fontId="1" fillId="37" borderId="23" xfId="47" applyFill="1" applyBorder="1"/>
    <xf numFmtId="0" fontId="1" fillId="37" borderId="12" xfId="47" applyFill="1" applyBorder="1"/>
    <xf numFmtId="0" fontId="1" fillId="37" borderId="24" xfId="47" applyFill="1" applyBorder="1"/>
    <xf numFmtId="0" fontId="1" fillId="0" borderId="0" xfId="47" applyFill="1" applyBorder="1"/>
    <xf numFmtId="0" fontId="1" fillId="37" borderId="17" xfId="47" applyFill="1" applyBorder="1"/>
    <xf numFmtId="2" fontId="1" fillId="37" borderId="24" xfId="47" applyNumberFormat="1" applyFill="1" applyBorder="1"/>
    <xf numFmtId="2" fontId="1" fillId="37" borderId="0" xfId="47" applyNumberFormat="1" applyFill="1" applyBorder="1"/>
    <xf numFmtId="2" fontId="1" fillId="37" borderId="17" xfId="47" applyNumberFormat="1" applyFill="1" applyBorder="1"/>
    <xf numFmtId="2" fontId="1" fillId="37" borderId="14" xfId="47" applyNumberFormat="1" applyFill="1" applyBorder="1"/>
    <xf numFmtId="2" fontId="1" fillId="37" borderId="23" xfId="47" applyNumberFormat="1" applyFill="1" applyBorder="1"/>
    <xf numFmtId="0" fontId="30" fillId="0" borderId="14" xfId="47" applyFont="1" applyFill="1" applyBorder="1" applyAlignment="1">
      <alignment horizontal="center" vertical="top" wrapText="1"/>
    </xf>
    <xf numFmtId="0" fontId="1" fillId="38" borderId="0" xfId="47" applyFill="1" applyBorder="1"/>
    <xf numFmtId="0" fontId="1" fillId="39" borderId="0" xfId="47" applyFill="1" applyBorder="1"/>
    <xf numFmtId="0" fontId="1" fillId="37" borderId="25" xfId="47" applyFill="1" applyBorder="1" applyAlignment="1">
      <alignment horizontal="center" wrapText="1"/>
    </xf>
    <xf numFmtId="2" fontId="1" fillId="37" borderId="25" xfId="47" applyNumberFormat="1" applyFill="1" applyBorder="1"/>
    <xf numFmtId="2" fontId="30" fillId="37" borderId="19" xfId="47" applyNumberFormat="1" applyFont="1" applyFill="1" applyBorder="1"/>
    <xf numFmtId="0" fontId="1" fillId="38" borderId="24" xfId="47" applyFill="1" applyBorder="1"/>
    <xf numFmtId="0" fontId="1" fillId="38" borderId="26" xfId="47" applyFill="1" applyBorder="1"/>
    <xf numFmtId="0" fontId="1" fillId="37" borderId="25" xfId="47" applyFill="1" applyBorder="1"/>
    <xf numFmtId="0" fontId="1" fillId="39" borderId="24" xfId="47" applyFill="1" applyBorder="1"/>
    <xf numFmtId="0" fontId="1" fillId="39" borderId="26" xfId="47" applyFill="1" applyBorder="1"/>
    <xf numFmtId="0" fontId="1" fillId="40" borderId="17" xfId="47" applyFill="1" applyBorder="1"/>
    <xf numFmtId="0" fontId="1" fillId="0" borderId="24" xfId="47" applyFill="1" applyBorder="1"/>
    <xf numFmtId="0" fontId="1" fillId="0" borderId="26" xfId="47" applyFill="1" applyBorder="1"/>
    <xf numFmtId="0" fontId="1" fillId="37" borderId="16" xfId="47" applyFill="1" applyBorder="1"/>
    <xf numFmtId="0" fontId="1" fillId="37" borderId="18" xfId="47" applyFill="1" applyBorder="1"/>
    <xf numFmtId="3" fontId="1" fillId="37" borderId="14" xfId="47" applyNumberFormat="1" applyFill="1" applyBorder="1" applyAlignment="1">
      <alignment horizontal="center" wrapText="1"/>
    </xf>
    <xf numFmtId="3" fontId="1" fillId="37" borderId="23" xfId="47" applyNumberFormat="1" applyFill="1" applyBorder="1" applyAlignment="1">
      <alignment horizontal="center" wrapText="1"/>
    </xf>
    <xf numFmtId="3" fontId="1" fillId="37" borderId="12" xfId="47" applyNumberFormat="1" applyFill="1" applyBorder="1" applyAlignment="1">
      <alignment horizontal="center" wrapText="1"/>
    </xf>
    <xf numFmtId="3" fontId="1" fillId="37" borderId="14" xfId="47" applyNumberFormat="1" applyFill="1" applyBorder="1"/>
    <xf numFmtId="3" fontId="1" fillId="37" borderId="23" xfId="47" applyNumberFormat="1" applyFill="1" applyBorder="1"/>
    <xf numFmtId="3" fontId="1" fillId="37" borderId="12" xfId="47" applyNumberFormat="1" applyFill="1" applyBorder="1"/>
    <xf numFmtId="3" fontId="1" fillId="37" borderId="24" xfId="47" applyNumberFormat="1" applyFill="1" applyBorder="1"/>
    <xf numFmtId="3" fontId="1" fillId="37" borderId="0" xfId="47" applyNumberFormat="1" applyFill="1" applyBorder="1"/>
    <xf numFmtId="3" fontId="1" fillId="37" borderId="17" xfId="47" applyNumberFormat="1" applyFill="1" applyBorder="1"/>
    <xf numFmtId="0" fontId="34" fillId="37" borderId="0" xfId="47" applyNumberFormat="1" applyFont="1" applyFill="1"/>
    <xf numFmtId="0" fontId="34" fillId="0" borderId="12" xfId="47" applyNumberFormat="1" applyFont="1" applyFill="1" applyBorder="1" applyAlignment="1">
      <alignment horizontal="left"/>
    </xf>
    <xf numFmtId="0" fontId="34" fillId="37" borderId="0" xfId="47" applyNumberFormat="1" applyFont="1" applyFill="1" applyAlignment="1">
      <alignment horizontal="right"/>
    </xf>
    <xf numFmtId="0" fontId="34" fillId="0" borderId="20" xfId="47" applyNumberFormat="1" applyFont="1" applyFill="1" applyBorder="1" applyAlignment="1">
      <alignment horizontal="center"/>
    </xf>
    <xf numFmtId="0" fontId="1" fillId="37" borderId="34" xfId="47" applyFill="1" applyBorder="1"/>
    <xf numFmtId="2" fontId="1" fillId="37" borderId="35" xfId="47" applyNumberFormat="1" applyFill="1" applyBorder="1"/>
    <xf numFmtId="0" fontId="1" fillId="37" borderId="36" xfId="47" applyFill="1" applyBorder="1"/>
    <xf numFmtId="0" fontId="1" fillId="37" borderId="32" xfId="47" applyFill="1" applyBorder="1"/>
    <xf numFmtId="0" fontId="1" fillId="37" borderId="37" xfId="47" applyFill="1" applyBorder="1"/>
    <xf numFmtId="0" fontId="1" fillId="37" borderId="38" xfId="47" applyFill="1" applyBorder="1"/>
    <xf numFmtId="3" fontId="1" fillId="37" borderId="37" xfId="47" applyNumberFormat="1" applyFill="1" applyBorder="1"/>
    <xf numFmtId="3" fontId="1" fillId="37" borderId="32" xfId="47" applyNumberFormat="1" applyFill="1" applyBorder="1"/>
    <xf numFmtId="3" fontId="1" fillId="37" borderId="13" xfId="47" applyNumberFormat="1" applyFill="1" applyBorder="1"/>
    <xf numFmtId="0" fontId="1" fillId="37" borderId="13" xfId="47" applyFill="1" applyBorder="1"/>
    <xf numFmtId="2" fontId="1" fillId="37" borderId="39" xfId="47" applyNumberFormat="1" applyFill="1" applyBorder="1"/>
    <xf numFmtId="0" fontId="33" fillId="37" borderId="40" xfId="47" applyFont="1" applyFill="1" applyBorder="1" applyAlignment="1">
      <alignment horizontal="center" vertical="center" wrapText="1"/>
    </xf>
    <xf numFmtId="0" fontId="1" fillId="37" borderId="41" xfId="47" applyFill="1" applyBorder="1" applyAlignment="1">
      <alignment horizontal="center" wrapText="1"/>
    </xf>
    <xf numFmtId="0" fontId="1" fillId="37" borderId="22" xfId="47" applyFill="1" applyBorder="1" applyAlignment="1">
      <alignment horizontal="center" wrapText="1"/>
    </xf>
    <xf numFmtId="0" fontId="1" fillId="37" borderId="27" xfId="47" applyFill="1" applyBorder="1" applyAlignment="1">
      <alignment horizontal="center" wrapText="1"/>
    </xf>
    <xf numFmtId="3" fontId="1" fillId="37" borderId="22" xfId="47" applyNumberFormat="1" applyFill="1" applyBorder="1" applyAlignment="1">
      <alignment horizontal="center" wrapText="1"/>
    </xf>
    <xf numFmtId="3" fontId="1" fillId="37" borderId="41" xfId="47" applyNumberFormat="1" applyFill="1" applyBorder="1" applyAlignment="1">
      <alignment horizontal="center" wrapText="1"/>
    </xf>
    <xf numFmtId="3" fontId="1" fillId="37" borderId="21" xfId="47" applyNumberFormat="1" applyFill="1" applyBorder="1" applyAlignment="1">
      <alignment horizontal="center" wrapText="1"/>
    </xf>
    <xf numFmtId="0" fontId="1" fillId="37" borderId="21" xfId="47" applyFill="1" applyBorder="1" applyAlignment="1">
      <alignment horizontal="center" wrapText="1"/>
    </xf>
    <xf numFmtId="0" fontId="1" fillId="37" borderId="42" xfId="47" applyFill="1" applyBorder="1" applyAlignment="1">
      <alignment horizontal="center" wrapText="1"/>
    </xf>
    <xf numFmtId="0" fontId="1" fillId="37" borderId="36" xfId="47" applyFill="1" applyBorder="1" applyAlignment="1">
      <alignment horizontal="center" wrapText="1"/>
    </xf>
    <xf numFmtId="0" fontId="1" fillId="37" borderId="32" xfId="47" applyFill="1" applyBorder="1" applyAlignment="1">
      <alignment horizontal="center" wrapText="1"/>
    </xf>
    <xf numFmtId="0" fontId="1" fillId="37" borderId="37" xfId="47" applyFill="1" applyBorder="1" applyAlignment="1">
      <alignment horizontal="center" wrapText="1"/>
    </xf>
    <xf numFmtId="0" fontId="1" fillId="37" borderId="38" xfId="47" applyFill="1" applyBorder="1" applyAlignment="1">
      <alignment horizontal="center" wrapText="1"/>
    </xf>
    <xf numFmtId="0" fontId="1" fillId="37" borderId="13" xfId="47" applyFill="1" applyBorder="1" applyAlignment="1">
      <alignment horizontal="center" wrapText="1"/>
    </xf>
    <xf numFmtId="0" fontId="1" fillId="37" borderId="15" xfId="47" applyFill="1" applyBorder="1"/>
    <xf numFmtId="0" fontId="32" fillId="0" borderId="0" xfId="42"/>
    <xf numFmtId="0" fontId="1" fillId="37" borderId="0" xfId="47" applyFill="1"/>
    <xf numFmtId="0" fontId="1" fillId="37" borderId="0" xfId="47" applyFill="1" applyAlignment="1">
      <alignment horizontal="right"/>
    </xf>
    <xf numFmtId="0" fontId="1" fillId="37" borderId="14" xfId="47" applyFill="1" applyBorder="1" applyAlignment="1">
      <alignment horizontal="center" wrapText="1"/>
    </xf>
    <xf numFmtId="0" fontId="1" fillId="37" borderId="23" xfId="47" applyFill="1" applyBorder="1" applyAlignment="1">
      <alignment horizontal="center" wrapText="1"/>
    </xf>
    <xf numFmtId="0" fontId="1" fillId="37" borderId="12" xfId="47" applyFill="1" applyBorder="1" applyAlignment="1">
      <alignment horizontal="center" wrapText="1"/>
    </xf>
    <xf numFmtId="0" fontId="1" fillId="37" borderId="14" xfId="47" applyFill="1" applyBorder="1"/>
    <xf numFmtId="0" fontId="1" fillId="37" borderId="23" xfId="47" applyFill="1" applyBorder="1"/>
    <xf numFmtId="0" fontId="1" fillId="37" borderId="12" xfId="47" applyFill="1" applyBorder="1"/>
    <xf numFmtId="0" fontId="1" fillId="37" borderId="24" xfId="47" applyFill="1" applyBorder="1"/>
    <xf numFmtId="0" fontId="1" fillId="0" borderId="0" xfId="47" applyFill="1" applyBorder="1"/>
    <xf numFmtId="0" fontId="1" fillId="37" borderId="17" xfId="47" applyFill="1" applyBorder="1"/>
    <xf numFmtId="2" fontId="1" fillId="37" borderId="24" xfId="47" applyNumberFormat="1" applyFill="1" applyBorder="1"/>
    <xf numFmtId="2" fontId="1" fillId="37" borderId="0" xfId="47" applyNumberFormat="1" applyFill="1" applyBorder="1"/>
    <xf numFmtId="2" fontId="1" fillId="37" borderId="17" xfId="47" applyNumberFormat="1" applyFill="1" applyBorder="1"/>
    <xf numFmtId="2" fontId="1" fillId="37" borderId="14" xfId="47" applyNumberFormat="1" applyFill="1" applyBorder="1"/>
    <xf numFmtId="2" fontId="1" fillId="37" borderId="23" xfId="47" applyNumberFormat="1" applyFill="1" applyBorder="1"/>
    <xf numFmtId="0" fontId="30" fillId="0" borderId="14" xfId="47" applyFont="1" applyFill="1" applyBorder="1" applyAlignment="1">
      <alignment horizontal="center" vertical="top" wrapText="1"/>
    </xf>
    <xf numFmtId="0" fontId="1" fillId="38" borderId="0" xfId="47" applyFill="1" applyBorder="1"/>
    <xf numFmtId="0" fontId="1" fillId="39" borderId="0" xfId="47" applyFill="1" applyBorder="1"/>
    <xf numFmtId="0" fontId="1" fillId="37" borderId="25" xfId="47" applyFill="1" applyBorder="1" applyAlignment="1">
      <alignment horizontal="center" wrapText="1"/>
    </xf>
    <xf numFmtId="2" fontId="1" fillId="37" borderId="25" xfId="47" applyNumberFormat="1" applyFill="1" applyBorder="1"/>
    <xf numFmtId="2" fontId="30" fillId="37" borderId="19" xfId="47" applyNumberFormat="1" applyFont="1" applyFill="1" applyBorder="1"/>
    <xf numFmtId="0" fontId="1" fillId="38" borderId="24" xfId="47" applyFill="1" applyBorder="1"/>
    <xf numFmtId="0" fontId="1" fillId="38" borderId="26" xfId="47" applyFill="1" applyBorder="1"/>
    <xf numFmtId="0" fontId="1" fillId="37" borderId="25" xfId="47" applyFill="1" applyBorder="1"/>
    <xf numFmtId="0" fontId="1" fillId="39" borderId="24" xfId="47" applyFill="1" applyBorder="1"/>
    <xf numFmtId="0" fontId="1" fillId="39" borderId="26" xfId="47" applyFill="1" applyBorder="1"/>
    <xf numFmtId="0" fontId="1" fillId="40" borderId="17" xfId="47" applyFill="1" applyBorder="1"/>
    <xf numFmtId="0" fontId="1" fillId="0" borderId="24" xfId="47" applyFill="1" applyBorder="1"/>
    <xf numFmtId="0" fontId="1" fillId="0" borderId="26" xfId="47" applyFill="1" applyBorder="1"/>
    <xf numFmtId="0" fontId="1" fillId="37" borderId="16" xfId="47" applyFill="1" applyBorder="1"/>
    <xf numFmtId="0" fontId="1" fillId="37" borderId="18" xfId="47" applyFill="1" applyBorder="1"/>
    <xf numFmtId="3" fontId="1" fillId="37" borderId="14" xfId="47" applyNumberFormat="1" applyFill="1" applyBorder="1" applyAlignment="1">
      <alignment horizontal="center" wrapText="1"/>
    </xf>
    <xf numFmtId="3" fontId="1" fillId="37" borderId="23" xfId="47" applyNumberFormat="1" applyFill="1" applyBorder="1" applyAlignment="1">
      <alignment horizontal="center" wrapText="1"/>
    </xf>
    <xf numFmtId="3" fontId="1" fillId="37" borderId="12" xfId="47" applyNumberFormat="1" applyFill="1" applyBorder="1" applyAlignment="1">
      <alignment horizontal="center" wrapText="1"/>
    </xf>
    <xf numFmtId="3" fontId="1" fillId="37" borderId="14" xfId="47" applyNumberFormat="1" applyFill="1" applyBorder="1"/>
    <xf numFmtId="3" fontId="1" fillId="37" borderId="23" xfId="47" applyNumberFormat="1" applyFill="1" applyBorder="1"/>
    <xf numFmtId="3" fontId="1" fillId="37" borderId="12" xfId="47" applyNumberFormat="1" applyFill="1" applyBorder="1"/>
    <xf numFmtId="3" fontId="1" fillId="37" borderId="24" xfId="47" applyNumberFormat="1" applyFill="1" applyBorder="1"/>
    <xf numFmtId="3" fontId="1" fillId="37" borderId="0" xfId="47" applyNumberFormat="1" applyFill="1" applyBorder="1"/>
    <xf numFmtId="3" fontId="1" fillId="37" borderId="17" xfId="47" applyNumberFormat="1" applyFill="1" applyBorder="1"/>
    <xf numFmtId="0" fontId="34" fillId="37" borderId="0" xfId="47" applyNumberFormat="1" applyFont="1" applyFill="1"/>
    <xf numFmtId="0" fontId="34" fillId="0" borderId="12" xfId="47" applyNumberFormat="1" applyFont="1" applyFill="1" applyBorder="1" applyAlignment="1">
      <alignment horizontal="left"/>
    </xf>
    <xf numFmtId="0" fontId="34" fillId="37" borderId="0" xfId="47" applyNumberFormat="1" applyFont="1" applyFill="1" applyAlignment="1">
      <alignment horizontal="right"/>
    </xf>
    <xf numFmtId="0" fontId="34" fillId="0" borderId="20" xfId="47" applyNumberFormat="1" applyFont="1" applyFill="1" applyBorder="1" applyAlignment="1">
      <alignment horizontal="center"/>
    </xf>
    <xf numFmtId="3" fontId="1" fillId="37" borderId="26" xfId="47" applyNumberFormat="1" applyFill="1" applyBorder="1"/>
    <xf numFmtId="3" fontId="1" fillId="37" borderId="25" xfId="47" applyNumberFormat="1" applyFill="1" applyBorder="1" applyAlignment="1">
      <alignment horizontal="center" wrapText="1"/>
    </xf>
    <xf numFmtId="3" fontId="1" fillId="37" borderId="25" xfId="47" applyNumberFormat="1" applyFill="1" applyBorder="1"/>
    <xf numFmtId="0" fontId="1" fillId="0" borderId="28" xfId="47" applyFill="1" applyBorder="1"/>
    <xf numFmtId="0" fontId="1" fillId="0" borderId="29" xfId="47" applyFill="1" applyBorder="1"/>
    <xf numFmtId="0" fontId="1" fillId="37" borderId="34" xfId="47" applyFill="1" applyBorder="1"/>
    <xf numFmtId="2" fontId="1" fillId="37" borderId="35" xfId="47" applyNumberFormat="1" applyFill="1" applyBorder="1"/>
    <xf numFmtId="0" fontId="1" fillId="37" borderId="36" xfId="47" applyFill="1" applyBorder="1"/>
    <xf numFmtId="0" fontId="1" fillId="37" borderId="32" xfId="47" applyFill="1" applyBorder="1"/>
    <xf numFmtId="0" fontId="1" fillId="37" borderId="37" xfId="47" applyFill="1" applyBorder="1"/>
    <xf numFmtId="0" fontId="1" fillId="37" borderId="38" xfId="47" applyFill="1" applyBorder="1"/>
    <xf numFmtId="3" fontId="1" fillId="37" borderId="37" xfId="47" applyNumberFormat="1" applyFill="1" applyBorder="1"/>
    <xf numFmtId="3" fontId="1" fillId="37" borderId="32" xfId="47" applyNumberFormat="1" applyFill="1" applyBorder="1"/>
    <xf numFmtId="3" fontId="1" fillId="37" borderId="13" xfId="47" applyNumberFormat="1" applyFill="1" applyBorder="1"/>
    <xf numFmtId="0" fontId="1" fillId="37" borderId="13" xfId="47" applyFill="1" applyBorder="1"/>
    <xf numFmtId="2" fontId="1" fillId="37" borderId="39" xfId="47" applyNumberFormat="1" applyFill="1" applyBorder="1"/>
    <xf numFmtId="0" fontId="33" fillId="37" borderId="40" xfId="47" applyFont="1" applyFill="1" applyBorder="1" applyAlignment="1">
      <alignment horizontal="center" vertical="center" wrapText="1"/>
    </xf>
    <xf numFmtId="0" fontId="1" fillId="37" borderId="41" xfId="47" applyFill="1" applyBorder="1" applyAlignment="1">
      <alignment horizontal="center" wrapText="1"/>
    </xf>
    <xf numFmtId="0" fontId="1" fillId="37" borderId="22" xfId="47" applyFill="1" applyBorder="1" applyAlignment="1">
      <alignment horizontal="center" wrapText="1"/>
    </xf>
    <xf numFmtId="0" fontId="1" fillId="37" borderId="27" xfId="47" applyFill="1" applyBorder="1" applyAlignment="1">
      <alignment horizontal="center" wrapText="1"/>
    </xf>
    <xf numFmtId="3" fontId="1" fillId="37" borderId="22" xfId="47" applyNumberFormat="1" applyFill="1" applyBorder="1" applyAlignment="1">
      <alignment horizontal="center" wrapText="1"/>
    </xf>
    <xf numFmtId="3" fontId="1" fillId="37" borderId="41" xfId="47" applyNumberFormat="1" applyFill="1" applyBorder="1" applyAlignment="1">
      <alignment horizontal="center" wrapText="1"/>
    </xf>
    <xf numFmtId="3" fontId="1" fillId="37" borderId="21" xfId="47" applyNumberFormat="1" applyFill="1" applyBorder="1" applyAlignment="1">
      <alignment horizontal="center" wrapText="1"/>
    </xf>
    <xf numFmtId="0" fontId="1" fillId="37" borderId="21" xfId="47" applyFill="1" applyBorder="1" applyAlignment="1">
      <alignment horizontal="center" wrapText="1"/>
    </xf>
    <xf numFmtId="0" fontId="1" fillId="37" borderId="42" xfId="47" applyFill="1" applyBorder="1" applyAlignment="1">
      <alignment horizontal="center" wrapText="1"/>
    </xf>
    <xf numFmtId="0" fontId="1" fillId="37" borderId="36" xfId="47" applyFill="1" applyBorder="1" applyAlignment="1">
      <alignment horizontal="center" wrapText="1"/>
    </xf>
    <xf numFmtId="0" fontId="1" fillId="37" borderId="32" xfId="47" applyFill="1" applyBorder="1" applyAlignment="1">
      <alignment horizontal="center" wrapText="1"/>
    </xf>
    <xf numFmtId="0" fontId="1" fillId="37" borderId="37" xfId="47" applyFill="1" applyBorder="1" applyAlignment="1">
      <alignment horizontal="center" wrapText="1"/>
    </xf>
    <xf numFmtId="0" fontId="1" fillId="37" borderId="38" xfId="47" applyFill="1" applyBorder="1" applyAlignment="1">
      <alignment horizontal="center" wrapText="1"/>
    </xf>
    <xf numFmtId="0" fontId="1" fillId="37" borderId="13" xfId="47" applyFill="1" applyBorder="1" applyAlignment="1">
      <alignment horizontal="center" wrapText="1"/>
    </xf>
    <xf numFmtId="0" fontId="1" fillId="37" borderId="15" xfId="47" applyFill="1" applyBorder="1"/>
    <xf numFmtId="0" fontId="34" fillId="37" borderId="40" xfId="47" applyFont="1" applyFill="1" applyBorder="1" applyAlignment="1">
      <alignment horizontal="center" vertical="center" wrapText="1"/>
    </xf>
    <xf numFmtId="0" fontId="1" fillId="39" borderId="28" xfId="47" applyFill="1" applyBorder="1" applyAlignment="1">
      <alignment horizontal="center"/>
    </xf>
    <xf numFmtId="0" fontId="1" fillId="39" borderId="30" xfId="47" applyFill="1" applyBorder="1" applyAlignment="1">
      <alignment horizontal="center"/>
    </xf>
    <xf numFmtId="0" fontId="1" fillId="39" borderId="33" xfId="47" applyFill="1" applyBorder="1" applyAlignment="1">
      <alignment horizontal="center"/>
    </xf>
    <xf numFmtId="0" fontId="1" fillId="38" borderId="28" xfId="47" applyFill="1" applyBorder="1" applyAlignment="1">
      <alignment horizontal="center"/>
    </xf>
    <xf numFmtId="0" fontId="1" fillId="38" borderId="30" xfId="47" applyFill="1" applyBorder="1" applyAlignment="1">
      <alignment horizontal="center"/>
    </xf>
    <xf numFmtId="0" fontId="1" fillId="38" borderId="33" xfId="47" applyFill="1" applyBorder="1" applyAlignment="1">
      <alignment horizontal="center"/>
    </xf>
  </cellXfs>
  <cellStyles count="49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2" builtinId="22" customBuiltin="1"/>
    <cellStyle name="Dårlig" xfId="8" builtinId="27" customBuiltin="1"/>
    <cellStyle name="Forklarende tekst" xfId="16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ntrollcelle" xfId="14" builtinId="23" customBuiltin="1"/>
    <cellStyle name="Merknad 2" xfId="45"/>
    <cellStyle name="Normal" xfId="0" builtinId="0"/>
    <cellStyle name="Normal 2" xfId="1"/>
    <cellStyle name="Normal 2 2" xfId="47"/>
    <cellStyle name="Normal 2 3" xfId="43"/>
    <cellStyle name="Normal 3" xfId="44"/>
    <cellStyle name="Normal 4" xfId="46"/>
    <cellStyle name="Normal 5" xfId="48"/>
    <cellStyle name="Normal 6" xfId="42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7" builtinId="25" customBuiltin="1"/>
    <cellStyle name="Utdata" xfId="11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5" sqref="B5"/>
    </sheetView>
  </sheetViews>
  <sheetFormatPr baseColWidth="10" defaultRowHeight="15" x14ac:dyDescent="0.25"/>
  <cols>
    <col min="1" max="1" width="38.140625" customWidth="1"/>
    <col min="2" max="2" width="22" style="44" customWidth="1"/>
  </cols>
  <sheetData>
    <row r="1" spans="1:3" x14ac:dyDescent="0.25">
      <c r="A1" s="62" t="s">
        <v>288</v>
      </c>
      <c r="B1" s="74"/>
      <c r="C1" s="68"/>
    </row>
    <row r="2" spans="1:3" x14ac:dyDescent="0.25">
      <c r="A2" s="64"/>
      <c r="B2" s="70"/>
      <c r="C2" s="63"/>
    </row>
    <row r="3" spans="1:3" x14ac:dyDescent="0.25">
      <c r="A3" s="64" t="s">
        <v>222</v>
      </c>
      <c r="B3" s="65">
        <f>B11+B18+B25+B32</f>
        <v>-1507608.04</v>
      </c>
      <c r="C3" s="63"/>
    </row>
    <row r="4" spans="1:3" x14ac:dyDescent="0.25">
      <c r="A4" s="64" t="s">
        <v>223</v>
      </c>
      <c r="B4" s="65">
        <f>B12+B19+B26+B33</f>
        <v>-140130.15</v>
      </c>
      <c r="C4" s="63"/>
    </row>
    <row r="5" spans="1:3" x14ac:dyDescent="0.25">
      <c r="A5" s="64" t="s">
        <v>286</v>
      </c>
      <c r="B5" s="65">
        <f>B13+B20+B27+B34</f>
        <v>8842931.2022000011</v>
      </c>
      <c r="C5" s="63"/>
    </row>
    <row r="6" spans="1:3" s="39" customFormat="1" x14ac:dyDescent="0.25">
      <c r="A6" s="67" t="s">
        <v>286</v>
      </c>
      <c r="B6" s="61">
        <f>B5-B4-B3</f>
        <v>10490669.392200001</v>
      </c>
      <c r="C6" s="69"/>
    </row>
    <row r="9" spans="1:3" x14ac:dyDescent="0.25">
      <c r="A9" s="62" t="s">
        <v>287</v>
      </c>
      <c r="B9" s="74"/>
      <c r="C9" s="68"/>
    </row>
    <row r="10" spans="1:3" x14ac:dyDescent="0.25">
      <c r="A10" s="64"/>
      <c r="B10" s="70"/>
      <c r="C10" s="63"/>
    </row>
    <row r="11" spans="1:3" x14ac:dyDescent="0.25">
      <c r="A11" s="64" t="s">
        <v>222</v>
      </c>
      <c r="B11" s="70">
        <f>'Tana bru barnehage'!D39</f>
        <v>-942599.04</v>
      </c>
      <c r="C11" s="63"/>
    </row>
    <row r="12" spans="1:3" x14ac:dyDescent="0.25">
      <c r="A12" s="64" t="s">
        <v>223</v>
      </c>
      <c r="B12" s="70">
        <f>'Tana bru barnehage'!D40+'Tana bru barnehage'!D41</f>
        <v>-91472.65</v>
      </c>
      <c r="C12" s="63"/>
    </row>
    <row r="13" spans="1:3" x14ac:dyDescent="0.25">
      <c r="A13" s="67" t="s">
        <v>286</v>
      </c>
      <c r="B13" s="154">
        <f>'Tana bru barnehage'!D64</f>
        <v>4894521.2544561056</v>
      </c>
      <c r="C13" s="69"/>
    </row>
    <row r="16" spans="1:3" x14ac:dyDescent="0.25">
      <c r="A16" s="62" t="s">
        <v>289</v>
      </c>
      <c r="B16" s="74"/>
      <c r="C16" s="68"/>
    </row>
    <row r="17" spans="1:3" x14ac:dyDescent="0.25">
      <c r="A17" s="64"/>
      <c r="B17" s="70"/>
      <c r="C17" s="63"/>
    </row>
    <row r="18" spans="1:3" x14ac:dyDescent="0.25">
      <c r="A18" s="64" t="s">
        <v>222</v>
      </c>
      <c r="B18" s="70">
        <f>'Boftsa barnehage'!D28</f>
        <v>-313513</v>
      </c>
      <c r="C18" s="63"/>
    </row>
    <row r="19" spans="1:3" x14ac:dyDescent="0.25">
      <c r="A19" s="64" t="s">
        <v>223</v>
      </c>
      <c r="B19" s="70">
        <v>-27073</v>
      </c>
      <c r="C19" s="63"/>
    </row>
    <row r="20" spans="1:3" x14ac:dyDescent="0.25">
      <c r="A20" s="67" t="s">
        <v>286</v>
      </c>
      <c r="B20" s="154">
        <f>'Boftsa barnehage'!D49</f>
        <v>1823419.7575598664</v>
      </c>
      <c r="C20" s="69"/>
    </row>
    <row r="23" spans="1:3" x14ac:dyDescent="0.25">
      <c r="A23" s="62" t="s">
        <v>290</v>
      </c>
      <c r="B23" s="74"/>
      <c r="C23" s="68"/>
    </row>
    <row r="24" spans="1:3" x14ac:dyDescent="0.25">
      <c r="A24" s="64"/>
      <c r="B24" s="70"/>
      <c r="C24" s="63"/>
    </row>
    <row r="25" spans="1:3" x14ac:dyDescent="0.25">
      <c r="A25" s="64" t="s">
        <v>222</v>
      </c>
      <c r="B25" s="70">
        <f>'Austertana barnehage'!D29</f>
        <v>-142085</v>
      </c>
      <c r="C25" s="63"/>
    </row>
    <row r="26" spans="1:3" x14ac:dyDescent="0.25">
      <c r="A26" s="64" t="s">
        <v>223</v>
      </c>
      <c r="B26" s="70">
        <f>'Austertana barnehage'!D31</f>
        <v>-10784.5</v>
      </c>
      <c r="C26" s="63"/>
    </row>
    <row r="27" spans="1:3" x14ac:dyDescent="0.25">
      <c r="A27" s="64" t="s">
        <v>286</v>
      </c>
      <c r="B27" s="70">
        <f>'Austertana barnehage'!D49</f>
        <v>1121402.3699704297</v>
      </c>
      <c r="C27" s="63"/>
    </row>
    <row r="28" spans="1:3" x14ac:dyDescent="0.25">
      <c r="A28" s="67"/>
      <c r="B28" s="154"/>
      <c r="C28" s="69"/>
    </row>
    <row r="30" spans="1:3" x14ac:dyDescent="0.25">
      <c r="A30" s="62" t="s">
        <v>291</v>
      </c>
      <c r="B30" s="74"/>
      <c r="C30" s="68"/>
    </row>
    <row r="31" spans="1:3" x14ac:dyDescent="0.25">
      <c r="A31" s="64"/>
      <c r="B31" s="70"/>
      <c r="C31" s="63"/>
    </row>
    <row r="32" spans="1:3" x14ac:dyDescent="0.25">
      <c r="A32" s="64" t="s">
        <v>222</v>
      </c>
      <c r="B32" s="70">
        <f>'Sirma barnehage'!D29</f>
        <v>-109411</v>
      </c>
      <c r="C32" s="63"/>
    </row>
    <row r="33" spans="1:3" x14ac:dyDescent="0.25">
      <c r="A33" s="64" t="s">
        <v>223</v>
      </c>
      <c r="B33" s="70">
        <f>'Sirma barnehage'!D32</f>
        <v>-10800</v>
      </c>
      <c r="C33" s="63"/>
    </row>
    <row r="34" spans="1:3" x14ac:dyDescent="0.25">
      <c r="A34" s="67" t="s">
        <v>286</v>
      </c>
      <c r="B34" s="154">
        <f>'Sirma barnehage'!D48</f>
        <v>1003587.820213599</v>
      </c>
      <c r="C34" s="6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0"/>
  <sheetViews>
    <sheetView showZeros="0" topLeftCell="G1" workbookViewId="0">
      <pane ySplit="1" topLeftCell="A81" activePane="bottomLeft" state="frozenSplit"/>
      <selection pane="bottomLeft" activeCell="AD1" sqref="AD1:AD1048576"/>
    </sheetView>
  </sheetViews>
  <sheetFormatPr baseColWidth="10" defaultColWidth="9.140625" defaultRowHeight="12.75" x14ac:dyDescent="0.2"/>
  <cols>
    <col min="1" max="1" width="28.85546875" style="6" customWidth="1"/>
    <col min="2" max="2" width="14" style="6" customWidth="1"/>
    <col min="3" max="3" width="6.7109375" style="6" customWidth="1"/>
    <col min="4" max="4" width="12.85546875" style="10" customWidth="1"/>
    <col min="5" max="5" width="12.85546875" style="6" customWidth="1"/>
    <col min="6" max="6" width="13.85546875" style="6" customWidth="1"/>
    <col min="7" max="7" width="11.28515625" style="6" customWidth="1"/>
    <col min="8" max="9" width="9.140625" style="6" customWidth="1"/>
    <col min="10" max="10" width="11.7109375" style="6" customWidth="1"/>
    <col min="11" max="11" width="11.28515625" style="6" customWidth="1"/>
    <col min="12" max="12" width="10.5703125" style="6" customWidth="1"/>
    <col min="13" max="13" width="9.140625" style="6" customWidth="1"/>
    <col min="14" max="14" width="9.140625" style="6"/>
    <col min="15" max="15" width="9.140625" style="6" customWidth="1"/>
    <col min="16" max="16" width="11" style="6" customWidth="1"/>
    <col min="17" max="17" width="9.7109375" style="6" customWidth="1"/>
    <col min="18" max="18" width="11" style="6" customWidth="1"/>
    <col min="19" max="20" width="9.140625" style="6" customWidth="1"/>
    <col min="21" max="22" width="9.140625" style="6"/>
    <col min="23" max="23" width="12.42578125" style="6" customWidth="1"/>
    <col min="24" max="24" width="13" style="6" customWidth="1"/>
    <col min="25" max="30" width="9.140625" style="6"/>
    <col min="31" max="31" width="10.42578125" style="6" customWidth="1"/>
    <col min="32" max="32" width="10" style="6" customWidth="1"/>
    <col min="33" max="33" width="11" style="6" customWidth="1"/>
    <col min="34" max="36" width="9.140625" style="6"/>
    <col min="37" max="37" width="9.5703125" style="6" customWidth="1"/>
    <col min="38" max="38" width="11.42578125" style="6" customWidth="1"/>
    <col min="39" max="39" width="10.42578125" style="6" customWidth="1"/>
    <col min="40" max="41" width="9.140625" style="6"/>
    <col min="42" max="42" width="17" style="6" customWidth="1"/>
    <col min="43" max="16384" width="9.140625" style="6"/>
  </cols>
  <sheetData>
    <row r="1" spans="1:41" ht="15" x14ac:dyDescent="0.25">
      <c r="A1" s="7" t="s">
        <v>0</v>
      </c>
      <c r="B1" s="7" t="s">
        <v>1</v>
      </c>
      <c r="C1" s="7" t="s">
        <v>2</v>
      </c>
      <c r="D1" s="18" t="s">
        <v>35</v>
      </c>
      <c r="E1" s="8" t="s">
        <v>36</v>
      </c>
      <c r="F1" s="21" t="s">
        <v>136</v>
      </c>
      <c r="H1" s="11" t="s">
        <v>0</v>
      </c>
      <c r="I1" s="11" t="s">
        <v>110</v>
      </c>
      <c r="J1" s="11" t="s">
        <v>111</v>
      </c>
      <c r="K1" s="11" t="s">
        <v>81</v>
      </c>
      <c r="L1" s="11" t="s">
        <v>1</v>
      </c>
      <c r="M1" s="11" t="s">
        <v>112</v>
      </c>
      <c r="N1" s="11" t="s">
        <v>2</v>
      </c>
      <c r="O1" s="11" t="s">
        <v>113</v>
      </c>
      <c r="P1" s="12" t="s">
        <v>114</v>
      </c>
      <c r="Q1" s="12" t="s">
        <v>115</v>
      </c>
      <c r="R1" s="12" t="s">
        <v>87</v>
      </c>
      <c r="S1" s="11" t="s">
        <v>116</v>
      </c>
      <c r="T1" s="11" t="s">
        <v>117</v>
      </c>
      <c r="U1" s="12" t="s">
        <v>118</v>
      </c>
      <c r="V1" s="12" t="s">
        <v>76</v>
      </c>
      <c r="W1" s="12" t="s">
        <v>119</v>
      </c>
      <c r="X1" s="11" t="s">
        <v>85</v>
      </c>
      <c r="Z1" s="41" t="s">
        <v>76</v>
      </c>
      <c r="AA1" s="41" t="s">
        <v>166</v>
      </c>
      <c r="AB1" s="40" t="s">
        <v>79</v>
      </c>
      <c r="AC1" s="40" t="s">
        <v>80</v>
      </c>
      <c r="AD1" s="40" t="s">
        <v>81</v>
      </c>
      <c r="AE1" s="41" t="s">
        <v>82</v>
      </c>
      <c r="AF1" s="41" t="s">
        <v>83</v>
      </c>
      <c r="AG1" s="41" t="s">
        <v>84</v>
      </c>
      <c r="AH1" s="40" t="s">
        <v>0</v>
      </c>
      <c r="AI1" s="40" t="s">
        <v>2</v>
      </c>
      <c r="AJ1" s="40" t="s">
        <v>1</v>
      </c>
      <c r="AK1" s="41" t="s">
        <v>87</v>
      </c>
      <c r="AL1" s="41" t="s">
        <v>87</v>
      </c>
      <c r="AM1" s="41" t="s">
        <v>88</v>
      </c>
      <c r="AN1" s="41" t="s">
        <v>89</v>
      </c>
    </row>
    <row r="2" spans="1:41" ht="15" x14ac:dyDescent="0.25">
      <c r="A2" s="9" t="s">
        <v>3</v>
      </c>
      <c r="B2" s="9" t="s">
        <v>4</v>
      </c>
      <c r="C2" s="9" t="s">
        <v>5</v>
      </c>
      <c r="D2" s="10">
        <v>4162523.93</v>
      </c>
      <c r="E2" s="10">
        <v>4393655</v>
      </c>
      <c r="F2" s="6" t="s">
        <v>132</v>
      </c>
      <c r="H2" s="13" t="s">
        <v>3</v>
      </c>
      <c r="I2" s="13" t="s">
        <v>120</v>
      </c>
      <c r="J2" s="13" t="s">
        <v>121</v>
      </c>
      <c r="K2" s="13" t="s">
        <v>96</v>
      </c>
      <c r="L2" s="13" t="s">
        <v>4</v>
      </c>
      <c r="M2" s="13"/>
      <c r="N2" s="13" t="s">
        <v>5</v>
      </c>
      <c r="O2" s="13" t="s">
        <v>94</v>
      </c>
      <c r="P2" s="14">
        <v>9062.5</v>
      </c>
      <c r="Q2" s="14">
        <v>1</v>
      </c>
      <c r="R2" s="14">
        <v>9062.5</v>
      </c>
      <c r="S2" s="13" t="s">
        <v>122</v>
      </c>
      <c r="T2" s="13" t="s">
        <v>123</v>
      </c>
      <c r="U2">
        <v>72</v>
      </c>
      <c r="V2">
        <v>2014</v>
      </c>
      <c r="W2" s="17">
        <v>41942</v>
      </c>
      <c r="X2" s="13" t="s">
        <v>93</v>
      </c>
      <c r="Z2" s="39">
        <v>2014</v>
      </c>
      <c r="AA2" s="39">
        <v>1</v>
      </c>
      <c r="AB2" s="42"/>
      <c r="AC2" s="42" t="s">
        <v>161</v>
      </c>
      <c r="AD2" s="42"/>
      <c r="AE2" s="44">
        <v>8925</v>
      </c>
      <c r="AF2" s="44">
        <v>12</v>
      </c>
      <c r="AG2" s="44">
        <v>1071</v>
      </c>
      <c r="AH2" s="42" t="s">
        <v>162</v>
      </c>
      <c r="AI2" s="42" t="s">
        <v>5</v>
      </c>
      <c r="AJ2" s="42" t="s">
        <v>4</v>
      </c>
      <c r="AK2" s="44">
        <v>1071</v>
      </c>
      <c r="AL2" s="44">
        <v>1071</v>
      </c>
      <c r="AM2" s="44">
        <v>0</v>
      </c>
      <c r="AN2" s="44">
        <v>1071</v>
      </c>
    </row>
    <row r="3" spans="1:41" ht="15" x14ac:dyDescent="0.25">
      <c r="A3" s="9" t="s">
        <v>3</v>
      </c>
      <c r="B3" s="9" t="s">
        <v>4</v>
      </c>
      <c r="C3" s="9" t="s">
        <v>6</v>
      </c>
      <c r="D3" s="10">
        <v>207950.03</v>
      </c>
      <c r="E3" s="10">
        <v>0</v>
      </c>
      <c r="H3" s="13" t="s">
        <v>3</v>
      </c>
      <c r="I3" s="13" t="s">
        <v>120</v>
      </c>
      <c r="J3" s="13" t="s">
        <v>121</v>
      </c>
      <c r="K3" s="13" t="s">
        <v>98</v>
      </c>
      <c r="L3" s="13" t="s">
        <v>4</v>
      </c>
      <c r="M3" s="13"/>
      <c r="N3" s="13" t="s">
        <v>5</v>
      </c>
      <c r="O3" s="13" t="s">
        <v>94</v>
      </c>
      <c r="P3" s="14">
        <v>9062.5</v>
      </c>
      <c r="Q3" s="14">
        <v>1</v>
      </c>
      <c r="R3" s="14">
        <v>9062.5</v>
      </c>
      <c r="S3" s="13" t="s">
        <v>122</v>
      </c>
      <c r="T3" s="13" t="s">
        <v>123</v>
      </c>
      <c r="U3">
        <v>72</v>
      </c>
      <c r="V3">
        <v>2014</v>
      </c>
      <c r="W3" s="17">
        <v>41942</v>
      </c>
      <c r="X3" s="13" t="s">
        <v>93</v>
      </c>
      <c r="Z3" s="39">
        <v>2014</v>
      </c>
      <c r="AA3" s="39">
        <v>1</v>
      </c>
      <c r="AB3" s="42"/>
      <c r="AC3" s="42" t="s">
        <v>161</v>
      </c>
      <c r="AD3" s="42"/>
      <c r="AE3" s="44">
        <v>8925</v>
      </c>
      <c r="AF3" s="44">
        <v>12</v>
      </c>
      <c r="AG3" s="44">
        <v>1071</v>
      </c>
      <c r="AH3" s="42" t="s">
        <v>162</v>
      </c>
      <c r="AI3" s="42" t="s">
        <v>5</v>
      </c>
      <c r="AJ3" s="42" t="s">
        <v>4</v>
      </c>
      <c r="AK3" s="44">
        <v>-1071</v>
      </c>
      <c r="AL3" s="44">
        <v>-1071</v>
      </c>
      <c r="AM3" s="44">
        <v>-1071</v>
      </c>
      <c r="AN3" s="44">
        <v>0</v>
      </c>
    </row>
    <row r="4" spans="1:41" ht="15" x14ac:dyDescent="0.25">
      <c r="A4" s="9" t="s">
        <v>20</v>
      </c>
      <c r="B4" s="9" t="s">
        <v>4</v>
      </c>
      <c r="C4" s="9" t="s">
        <v>5</v>
      </c>
      <c r="D4" s="10">
        <v>37666.720000000001</v>
      </c>
      <c r="E4" s="10">
        <v>23502</v>
      </c>
      <c r="H4" s="13" t="s">
        <v>3</v>
      </c>
      <c r="I4" s="13" t="s">
        <v>120</v>
      </c>
      <c r="J4" s="13" t="s">
        <v>121</v>
      </c>
      <c r="K4" s="13" t="s">
        <v>99</v>
      </c>
      <c r="L4" s="13" t="s">
        <v>4</v>
      </c>
      <c r="M4" s="13"/>
      <c r="N4" s="13" t="s">
        <v>5</v>
      </c>
      <c r="O4" s="13" t="s">
        <v>94</v>
      </c>
      <c r="P4" s="14">
        <v>9129.17</v>
      </c>
      <c r="Q4" s="14">
        <v>1</v>
      </c>
      <c r="R4" s="14">
        <v>9129.17</v>
      </c>
      <c r="S4" s="13" t="s">
        <v>122</v>
      </c>
      <c r="T4" s="13" t="s">
        <v>123</v>
      </c>
      <c r="U4">
        <v>72</v>
      </c>
      <c r="V4">
        <v>2014</v>
      </c>
      <c r="W4" s="17">
        <v>41942</v>
      </c>
      <c r="X4" s="13" t="s">
        <v>93</v>
      </c>
      <c r="Z4" s="39">
        <v>2014</v>
      </c>
      <c r="AA4" s="39">
        <v>1</v>
      </c>
      <c r="AB4" s="42"/>
      <c r="AC4" s="42" t="s">
        <v>161</v>
      </c>
      <c r="AD4" s="42"/>
      <c r="AE4" s="44">
        <v>8925</v>
      </c>
      <c r="AF4" s="44">
        <v>12</v>
      </c>
      <c r="AG4" s="44">
        <v>1071</v>
      </c>
      <c r="AH4" s="42" t="s">
        <v>28</v>
      </c>
      <c r="AI4" s="42" t="s">
        <v>5</v>
      </c>
      <c r="AJ4" s="42" t="s">
        <v>4</v>
      </c>
      <c r="AK4" s="44">
        <v>1071</v>
      </c>
      <c r="AL4" s="44">
        <v>1071</v>
      </c>
      <c r="AM4" s="44">
        <v>0</v>
      </c>
      <c r="AN4" s="44">
        <v>1071</v>
      </c>
      <c r="AO4" s="6">
        <v>1071</v>
      </c>
    </row>
    <row r="5" spans="1:41" ht="15" x14ac:dyDescent="0.25">
      <c r="A5" s="9" t="s">
        <v>20</v>
      </c>
      <c r="B5" s="9" t="s">
        <v>4</v>
      </c>
      <c r="C5" s="9" t="s">
        <v>6</v>
      </c>
      <c r="D5" s="10">
        <v>13000.04</v>
      </c>
      <c r="E5" s="10">
        <v>0</v>
      </c>
      <c r="H5" s="13" t="s">
        <v>3</v>
      </c>
      <c r="I5" s="13" t="s">
        <v>120</v>
      </c>
      <c r="J5" s="13" t="s">
        <v>121</v>
      </c>
      <c r="K5" s="13" t="s">
        <v>95</v>
      </c>
      <c r="L5" s="13" t="s">
        <v>4</v>
      </c>
      <c r="M5" s="13"/>
      <c r="N5" s="13" t="s">
        <v>5</v>
      </c>
      <c r="O5" s="13" t="s">
        <v>94</v>
      </c>
      <c r="P5" s="14">
        <v>9194.5499999999993</v>
      </c>
      <c r="Q5" s="14">
        <v>1</v>
      </c>
      <c r="R5" s="14">
        <v>9194.5499999999993</v>
      </c>
      <c r="S5" s="13" t="s">
        <v>122</v>
      </c>
      <c r="T5" s="13" t="s">
        <v>123</v>
      </c>
      <c r="U5">
        <v>72</v>
      </c>
      <c r="V5">
        <v>2014</v>
      </c>
      <c r="W5" s="17">
        <v>41942</v>
      </c>
      <c r="X5" s="13" t="s">
        <v>93</v>
      </c>
      <c r="Z5" s="39">
        <v>2014</v>
      </c>
      <c r="AA5" s="39">
        <v>2</v>
      </c>
      <c r="AB5" s="42"/>
      <c r="AC5" s="42" t="s">
        <v>161</v>
      </c>
      <c r="AD5" s="42"/>
      <c r="AE5" s="44">
        <v>8925</v>
      </c>
      <c r="AF5" s="44">
        <v>12</v>
      </c>
      <c r="AG5" s="44">
        <v>1071</v>
      </c>
      <c r="AH5" s="42" t="s">
        <v>162</v>
      </c>
      <c r="AI5" s="42" t="s">
        <v>5</v>
      </c>
      <c r="AJ5" s="42" t="s">
        <v>4</v>
      </c>
      <c r="AK5" s="44">
        <v>1071</v>
      </c>
      <c r="AL5" s="44">
        <v>1071</v>
      </c>
      <c r="AM5" s="44">
        <v>0</v>
      </c>
      <c r="AN5" s="44">
        <v>1071</v>
      </c>
    </row>
    <row r="6" spans="1:41" ht="15" x14ac:dyDescent="0.25">
      <c r="A6" s="9" t="s">
        <v>28</v>
      </c>
      <c r="B6" s="9" t="s">
        <v>4</v>
      </c>
      <c r="C6" s="9" t="s">
        <v>5</v>
      </c>
      <c r="D6" s="10">
        <v>485416.37</v>
      </c>
      <c r="E6" s="10">
        <v>559852</v>
      </c>
      <c r="F6" s="6" t="s">
        <v>132</v>
      </c>
      <c r="H6" s="13" t="s">
        <v>3</v>
      </c>
      <c r="I6" s="13" t="s">
        <v>120</v>
      </c>
      <c r="J6" s="13" t="s">
        <v>121</v>
      </c>
      <c r="K6" s="13" t="s">
        <v>97</v>
      </c>
      <c r="L6" s="13" t="s">
        <v>4</v>
      </c>
      <c r="M6" s="13"/>
      <c r="N6" s="13" t="s">
        <v>5</v>
      </c>
      <c r="O6" s="13" t="s">
        <v>94</v>
      </c>
      <c r="P6" s="14">
        <v>7854.17</v>
      </c>
      <c r="Q6" s="14">
        <v>1</v>
      </c>
      <c r="R6" s="14">
        <v>7854.17</v>
      </c>
      <c r="S6" s="13" t="s">
        <v>122</v>
      </c>
      <c r="T6" s="13" t="s">
        <v>123</v>
      </c>
      <c r="U6">
        <v>72</v>
      </c>
      <c r="V6">
        <v>2014</v>
      </c>
      <c r="W6" s="17">
        <v>41942</v>
      </c>
      <c r="X6" s="13" t="s">
        <v>93</v>
      </c>
      <c r="Z6" s="39">
        <v>2014</v>
      </c>
      <c r="AA6" s="39">
        <v>2</v>
      </c>
      <c r="AB6" s="42"/>
      <c r="AC6" s="42" t="s">
        <v>161</v>
      </c>
      <c r="AD6" s="42"/>
      <c r="AE6" s="44">
        <v>8925</v>
      </c>
      <c r="AF6" s="44">
        <v>12</v>
      </c>
      <c r="AG6" s="44">
        <v>1071</v>
      </c>
      <c r="AH6" s="42" t="s">
        <v>162</v>
      </c>
      <c r="AI6" s="42" t="s">
        <v>5</v>
      </c>
      <c r="AJ6" s="42" t="s">
        <v>4</v>
      </c>
      <c r="AK6" s="44">
        <v>-1071</v>
      </c>
      <c r="AL6" s="44">
        <v>-1071</v>
      </c>
      <c r="AM6" s="44">
        <v>-1071</v>
      </c>
      <c r="AN6" s="44">
        <v>0</v>
      </c>
    </row>
    <row r="7" spans="1:41" ht="15" x14ac:dyDescent="0.25">
      <c r="A7" s="9" t="s">
        <v>28</v>
      </c>
      <c r="B7" s="9" t="s">
        <v>4</v>
      </c>
      <c r="C7" s="9" t="s">
        <v>6</v>
      </c>
      <c r="D7" s="10">
        <v>24093.8</v>
      </c>
      <c r="E7" s="10">
        <v>0</v>
      </c>
      <c r="H7" s="13" t="s">
        <v>3</v>
      </c>
      <c r="I7" s="13" t="s">
        <v>120</v>
      </c>
      <c r="J7" s="13" t="s">
        <v>121</v>
      </c>
      <c r="K7" s="13" t="s">
        <v>124</v>
      </c>
      <c r="L7" s="13" t="s">
        <v>4</v>
      </c>
      <c r="M7" s="13"/>
      <c r="N7" s="13" t="s">
        <v>5</v>
      </c>
      <c r="O7" s="13" t="s">
        <v>94</v>
      </c>
      <c r="P7" s="14">
        <v>4928.51</v>
      </c>
      <c r="Q7" s="14">
        <v>1</v>
      </c>
      <c r="R7" s="14">
        <v>4928.51</v>
      </c>
      <c r="S7" s="13" t="s">
        <v>122</v>
      </c>
      <c r="T7" s="13" t="s">
        <v>123</v>
      </c>
      <c r="U7">
        <v>59</v>
      </c>
      <c r="V7">
        <v>2014</v>
      </c>
      <c r="W7" s="17">
        <v>41801</v>
      </c>
      <c r="X7" s="13" t="s">
        <v>93</v>
      </c>
      <c r="Z7" s="39">
        <v>2014</v>
      </c>
      <c r="AA7" s="39">
        <v>2</v>
      </c>
      <c r="AB7" s="42"/>
      <c r="AC7" s="42" t="s">
        <v>161</v>
      </c>
      <c r="AD7" s="42"/>
      <c r="AE7" s="44">
        <v>8925</v>
      </c>
      <c r="AF7" s="44">
        <v>12</v>
      </c>
      <c r="AG7" s="44">
        <v>1071</v>
      </c>
      <c r="AH7" s="42" t="s">
        <v>28</v>
      </c>
      <c r="AI7" s="42" t="s">
        <v>5</v>
      </c>
      <c r="AJ7" s="42" t="s">
        <v>4</v>
      </c>
      <c r="AK7" s="44">
        <v>1071</v>
      </c>
      <c r="AL7" s="44">
        <v>1071</v>
      </c>
      <c r="AM7" s="44">
        <v>0</v>
      </c>
      <c r="AN7" s="44">
        <v>1071</v>
      </c>
      <c r="AO7" s="6">
        <v>1071</v>
      </c>
    </row>
    <row r="8" spans="1:41" ht="15" x14ac:dyDescent="0.25">
      <c r="A8" s="9" t="s">
        <v>33</v>
      </c>
      <c r="B8" s="9" t="s">
        <v>4</v>
      </c>
      <c r="C8" s="9" t="s">
        <v>5</v>
      </c>
      <c r="D8" s="10">
        <v>-401466.36</v>
      </c>
      <c r="E8" s="10">
        <v>-409332</v>
      </c>
      <c r="F8" s="6" t="s">
        <v>132</v>
      </c>
      <c r="H8" s="13" t="s">
        <v>3</v>
      </c>
      <c r="I8" s="13" t="s">
        <v>120</v>
      </c>
      <c r="J8" s="13" t="s">
        <v>121</v>
      </c>
      <c r="K8" s="13" t="s">
        <v>92</v>
      </c>
      <c r="L8" s="13" t="s">
        <v>4</v>
      </c>
      <c r="M8" s="13"/>
      <c r="N8" s="13" t="s">
        <v>5</v>
      </c>
      <c r="O8" s="13" t="s">
        <v>94</v>
      </c>
      <c r="P8" s="14">
        <v>14612.5</v>
      </c>
      <c r="Q8" s="14">
        <v>1</v>
      </c>
      <c r="R8" s="14">
        <v>14612.5</v>
      </c>
      <c r="S8" s="13" t="s">
        <v>122</v>
      </c>
      <c r="T8" s="13" t="s">
        <v>123</v>
      </c>
      <c r="U8">
        <v>1</v>
      </c>
      <c r="V8">
        <v>2014</v>
      </c>
      <c r="W8" s="17">
        <v>41649</v>
      </c>
      <c r="X8" s="13" t="s">
        <v>93</v>
      </c>
      <c r="Z8" s="39">
        <v>2014</v>
      </c>
      <c r="AA8" s="39">
        <v>3</v>
      </c>
      <c r="AB8" s="42"/>
      <c r="AC8" s="42" t="s">
        <v>161</v>
      </c>
      <c r="AD8" s="42"/>
      <c r="AE8" s="44">
        <v>8925</v>
      </c>
      <c r="AF8" s="44">
        <v>12</v>
      </c>
      <c r="AG8" s="44">
        <v>1071</v>
      </c>
      <c r="AH8" s="42" t="s">
        <v>162</v>
      </c>
      <c r="AI8" s="42" t="s">
        <v>5</v>
      </c>
      <c r="AJ8" s="42" t="s">
        <v>4</v>
      </c>
      <c r="AK8" s="44">
        <v>1071</v>
      </c>
      <c r="AL8" s="44">
        <v>1071</v>
      </c>
      <c r="AM8" s="44">
        <v>0</v>
      </c>
      <c r="AN8" s="44">
        <v>1071</v>
      </c>
    </row>
    <row r="9" spans="1:41" ht="15" x14ac:dyDescent="0.25">
      <c r="A9" s="9" t="s">
        <v>33</v>
      </c>
      <c r="B9" s="9" t="s">
        <v>4</v>
      </c>
      <c r="C9" s="9" t="s">
        <v>6</v>
      </c>
      <c r="D9" s="10">
        <v>-20168.27</v>
      </c>
      <c r="E9" s="10">
        <v>0</v>
      </c>
      <c r="H9" s="13" t="s">
        <v>3</v>
      </c>
      <c r="I9" s="13" t="s">
        <v>120</v>
      </c>
      <c r="J9" s="13" t="s">
        <v>121</v>
      </c>
      <c r="K9" s="13" t="s">
        <v>92</v>
      </c>
      <c r="L9" s="13" t="s">
        <v>4</v>
      </c>
      <c r="M9" s="13"/>
      <c r="N9" s="13" t="s">
        <v>5</v>
      </c>
      <c r="O9" s="13" t="s">
        <v>94</v>
      </c>
      <c r="P9" s="14">
        <v>14612.5</v>
      </c>
      <c r="Q9" s="14">
        <v>1</v>
      </c>
      <c r="R9" s="14">
        <v>14612.5</v>
      </c>
      <c r="S9" s="13" t="s">
        <v>122</v>
      </c>
      <c r="T9" s="13" t="s">
        <v>123</v>
      </c>
      <c r="U9">
        <v>19</v>
      </c>
      <c r="V9">
        <v>2014</v>
      </c>
      <c r="W9" s="17">
        <v>41681</v>
      </c>
      <c r="X9" s="13" t="s">
        <v>93</v>
      </c>
      <c r="Z9" s="39">
        <v>2014</v>
      </c>
      <c r="AA9" s="39">
        <v>3</v>
      </c>
      <c r="AB9" s="42"/>
      <c r="AC9" s="42" t="s">
        <v>161</v>
      </c>
      <c r="AD9" s="42"/>
      <c r="AE9" s="44">
        <v>8925</v>
      </c>
      <c r="AF9" s="44">
        <v>12</v>
      </c>
      <c r="AG9" s="44">
        <v>1071</v>
      </c>
      <c r="AH9" s="42" t="s">
        <v>162</v>
      </c>
      <c r="AI9" s="42" t="s">
        <v>5</v>
      </c>
      <c r="AJ9" s="42" t="s">
        <v>4</v>
      </c>
      <c r="AK9" s="44">
        <v>-1071</v>
      </c>
      <c r="AL9" s="44">
        <v>-1071</v>
      </c>
      <c r="AM9" s="44">
        <v>-1071</v>
      </c>
      <c r="AN9" s="44">
        <v>0</v>
      </c>
    </row>
    <row r="10" spans="1:41" ht="15" x14ac:dyDescent="0.25">
      <c r="A10" s="9" t="s">
        <v>29</v>
      </c>
      <c r="B10" s="9" t="s">
        <v>4</v>
      </c>
      <c r="C10" s="9" t="s">
        <v>6</v>
      </c>
      <c r="D10" s="10">
        <v>3916.92</v>
      </c>
      <c r="E10" s="10">
        <v>0</v>
      </c>
      <c r="H10" s="13" t="s">
        <v>3</v>
      </c>
      <c r="I10" s="13" t="s">
        <v>120</v>
      </c>
      <c r="J10" s="13" t="s">
        <v>121</v>
      </c>
      <c r="K10" s="13" t="s">
        <v>92</v>
      </c>
      <c r="L10" s="13" t="s">
        <v>4</v>
      </c>
      <c r="M10" s="13"/>
      <c r="N10" s="13" t="s">
        <v>5</v>
      </c>
      <c r="O10" s="13" t="s">
        <v>94</v>
      </c>
      <c r="P10" s="14">
        <v>14612.5</v>
      </c>
      <c r="Q10" s="14">
        <v>1</v>
      </c>
      <c r="R10" s="14">
        <v>14612.5</v>
      </c>
      <c r="S10" s="13" t="s">
        <v>122</v>
      </c>
      <c r="T10" s="13" t="s">
        <v>123</v>
      </c>
      <c r="U10">
        <v>47</v>
      </c>
      <c r="V10">
        <v>2014</v>
      </c>
      <c r="W10" s="17">
        <v>41709</v>
      </c>
      <c r="X10" s="13" t="s">
        <v>93</v>
      </c>
      <c r="Z10" s="39">
        <v>2014</v>
      </c>
      <c r="AA10" s="39">
        <v>3</v>
      </c>
      <c r="AB10" s="42"/>
      <c r="AC10" s="42" t="s">
        <v>161</v>
      </c>
      <c r="AD10" s="42"/>
      <c r="AE10" s="44">
        <v>8925</v>
      </c>
      <c r="AF10" s="44">
        <v>12</v>
      </c>
      <c r="AG10" s="44">
        <v>1071</v>
      </c>
      <c r="AH10" s="42" t="s">
        <v>28</v>
      </c>
      <c r="AI10" s="42" t="s">
        <v>5</v>
      </c>
      <c r="AJ10" s="42" t="s">
        <v>4</v>
      </c>
      <c r="AK10" s="44">
        <v>1071</v>
      </c>
      <c r="AL10" s="44">
        <v>1071</v>
      </c>
      <c r="AM10" s="44">
        <v>0</v>
      </c>
      <c r="AN10" s="44">
        <v>1071</v>
      </c>
      <c r="AO10" s="6">
        <v>1071</v>
      </c>
    </row>
    <row r="11" spans="1:41" ht="15" x14ac:dyDescent="0.25">
      <c r="A11" s="9" t="s">
        <v>7</v>
      </c>
      <c r="B11" s="9" t="s">
        <v>4</v>
      </c>
      <c r="C11" s="9" t="s">
        <v>5</v>
      </c>
      <c r="D11" s="10">
        <v>228739.86</v>
      </c>
      <c r="E11" s="10">
        <v>213335</v>
      </c>
      <c r="H11" s="13" t="s">
        <v>3</v>
      </c>
      <c r="I11" s="13" t="s">
        <v>120</v>
      </c>
      <c r="J11" s="13" t="s">
        <v>121</v>
      </c>
      <c r="K11" s="13" t="s">
        <v>92</v>
      </c>
      <c r="L11" s="13" t="s">
        <v>4</v>
      </c>
      <c r="M11" s="13"/>
      <c r="N11" s="13" t="s">
        <v>5</v>
      </c>
      <c r="O11" s="13" t="s">
        <v>94</v>
      </c>
      <c r="P11" s="14">
        <v>14612.5</v>
      </c>
      <c r="Q11" s="14">
        <v>1</v>
      </c>
      <c r="R11" s="14">
        <v>14612.5</v>
      </c>
      <c r="S11" s="13" t="s">
        <v>122</v>
      </c>
      <c r="T11" s="13" t="s">
        <v>123</v>
      </c>
      <c r="U11">
        <v>53</v>
      </c>
      <c r="V11">
        <v>2014</v>
      </c>
      <c r="W11" s="17">
        <v>41739</v>
      </c>
      <c r="X11" s="13" t="s">
        <v>93</v>
      </c>
      <c r="Z11" s="39">
        <v>2014</v>
      </c>
      <c r="AA11" s="39">
        <v>4</v>
      </c>
      <c r="AB11" s="42"/>
      <c r="AC11" s="42" t="s">
        <v>161</v>
      </c>
      <c r="AD11" s="42"/>
      <c r="AE11" s="44">
        <v>8925</v>
      </c>
      <c r="AF11" s="44">
        <v>12</v>
      </c>
      <c r="AG11" s="44">
        <v>1071</v>
      </c>
      <c r="AH11" s="42" t="s">
        <v>162</v>
      </c>
      <c r="AI11" s="42" t="s">
        <v>5</v>
      </c>
      <c r="AJ11" s="42" t="s">
        <v>4</v>
      </c>
      <c r="AK11" s="44">
        <v>1071</v>
      </c>
      <c r="AL11" s="44">
        <v>1071</v>
      </c>
      <c r="AM11" s="44">
        <v>0</v>
      </c>
      <c r="AN11" s="44">
        <v>1071</v>
      </c>
    </row>
    <row r="12" spans="1:41" ht="15" x14ac:dyDescent="0.25">
      <c r="A12" s="9" t="s">
        <v>19</v>
      </c>
      <c r="B12" s="9" t="s">
        <v>4</v>
      </c>
      <c r="C12" s="9" t="s">
        <v>5</v>
      </c>
      <c r="D12" s="10">
        <v>24018.69</v>
      </c>
      <c r="E12" s="10">
        <v>68389</v>
      </c>
      <c r="H12" s="13" t="s">
        <v>3</v>
      </c>
      <c r="I12" s="13" t="s">
        <v>120</v>
      </c>
      <c r="J12" s="13" t="s">
        <v>121</v>
      </c>
      <c r="K12" s="13" t="s">
        <v>92</v>
      </c>
      <c r="L12" s="13" t="s">
        <v>4</v>
      </c>
      <c r="M12" s="13"/>
      <c r="N12" s="13" t="s">
        <v>5</v>
      </c>
      <c r="O12" s="13" t="s">
        <v>94</v>
      </c>
      <c r="P12" s="14">
        <v>14612.5</v>
      </c>
      <c r="Q12" s="14">
        <v>1</v>
      </c>
      <c r="R12" s="14">
        <v>14612.5</v>
      </c>
      <c r="S12" s="13" t="s">
        <v>122</v>
      </c>
      <c r="T12" s="13" t="s">
        <v>123</v>
      </c>
      <c r="U12">
        <v>54</v>
      </c>
      <c r="V12">
        <v>2014</v>
      </c>
      <c r="W12" s="17">
        <v>41768</v>
      </c>
      <c r="X12" s="13" t="s">
        <v>93</v>
      </c>
      <c r="Z12" s="39">
        <v>2014</v>
      </c>
      <c r="AA12" s="39">
        <v>4</v>
      </c>
      <c r="AB12" s="42"/>
      <c r="AC12" s="42" t="s">
        <v>161</v>
      </c>
      <c r="AD12" s="42"/>
      <c r="AE12" s="44">
        <v>8925</v>
      </c>
      <c r="AF12" s="44">
        <v>12</v>
      </c>
      <c r="AG12" s="44">
        <v>1071</v>
      </c>
      <c r="AH12" s="42" t="s">
        <v>162</v>
      </c>
      <c r="AI12" s="42" t="s">
        <v>5</v>
      </c>
      <c r="AJ12" s="42" t="s">
        <v>4</v>
      </c>
      <c r="AK12" s="44">
        <v>-1071</v>
      </c>
      <c r="AL12" s="44">
        <v>-1071</v>
      </c>
      <c r="AM12" s="44">
        <v>-1071</v>
      </c>
      <c r="AN12" s="44">
        <v>0</v>
      </c>
    </row>
    <row r="13" spans="1:41" ht="15" x14ac:dyDescent="0.25">
      <c r="A13" s="9" t="s">
        <v>8</v>
      </c>
      <c r="B13" s="9" t="s">
        <v>4</v>
      </c>
      <c r="C13" s="9" t="s">
        <v>5</v>
      </c>
      <c r="D13" s="10">
        <v>0</v>
      </c>
      <c r="E13" s="10">
        <v>15320</v>
      </c>
      <c r="H13" s="13" t="s">
        <v>3</v>
      </c>
      <c r="I13" s="13" t="s">
        <v>120</v>
      </c>
      <c r="J13" s="13" t="s">
        <v>121</v>
      </c>
      <c r="K13" s="13" t="s">
        <v>92</v>
      </c>
      <c r="L13" s="13" t="s">
        <v>4</v>
      </c>
      <c r="M13" s="13"/>
      <c r="N13" s="13" t="s">
        <v>5</v>
      </c>
      <c r="O13" s="13" t="s">
        <v>94</v>
      </c>
      <c r="P13" s="14">
        <v>14612.5</v>
      </c>
      <c r="Q13" s="14">
        <v>1</v>
      </c>
      <c r="R13" s="14">
        <v>14612.5</v>
      </c>
      <c r="S13" s="13" t="s">
        <v>122</v>
      </c>
      <c r="T13" s="13" t="s">
        <v>123</v>
      </c>
      <c r="U13">
        <v>59</v>
      </c>
      <c r="V13">
        <v>2014</v>
      </c>
      <c r="W13" s="17">
        <v>41801</v>
      </c>
      <c r="X13" s="13" t="s">
        <v>93</v>
      </c>
      <c r="Z13" s="39">
        <v>2014</v>
      </c>
      <c r="AA13" s="39">
        <v>4</v>
      </c>
      <c r="AB13" s="42"/>
      <c r="AC13" s="42" t="s">
        <v>161</v>
      </c>
      <c r="AD13" s="42"/>
      <c r="AE13" s="44">
        <v>8925</v>
      </c>
      <c r="AF13" s="44">
        <v>12</v>
      </c>
      <c r="AG13" s="44">
        <v>1071</v>
      </c>
      <c r="AH13" s="42" t="s">
        <v>28</v>
      </c>
      <c r="AI13" s="42" t="s">
        <v>5</v>
      </c>
      <c r="AJ13" s="42" t="s">
        <v>4</v>
      </c>
      <c r="AK13" s="44">
        <v>1071</v>
      </c>
      <c r="AL13" s="44">
        <v>1071</v>
      </c>
      <c r="AM13" s="44">
        <v>0</v>
      </c>
      <c r="AN13" s="44">
        <v>1071</v>
      </c>
      <c r="AO13" s="6">
        <v>1071</v>
      </c>
    </row>
    <row r="14" spans="1:41" ht="15" x14ac:dyDescent="0.25">
      <c r="A14" s="9" t="s">
        <v>9</v>
      </c>
      <c r="B14" s="9" t="s">
        <v>4</v>
      </c>
      <c r="C14" s="9" t="s">
        <v>5</v>
      </c>
      <c r="D14" s="10">
        <v>11240</v>
      </c>
      <c r="E14" s="10">
        <v>648</v>
      </c>
      <c r="H14" s="13" t="s">
        <v>3</v>
      </c>
      <c r="I14" s="13" t="s">
        <v>120</v>
      </c>
      <c r="J14" s="13" t="s">
        <v>121</v>
      </c>
      <c r="K14" s="13" t="s">
        <v>92</v>
      </c>
      <c r="L14" s="13" t="s">
        <v>4</v>
      </c>
      <c r="M14" s="13"/>
      <c r="N14" s="13" t="s">
        <v>5</v>
      </c>
      <c r="O14" s="13" t="s">
        <v>94</v>
      </c>
      <c r="P14" s="14">
        <v>14612.5</v>
      </c>
      <c r="Q14" s="14">
        <v>1</v>
      </c>
      <c r="R14" s="14">
        <v>14612.5</v>
      </c>
      <c r="S14" s="13" t="s">
        <v>122</v>
      </c>
      <c r="T14" s="13" t="s">
        <v>123</v>
      </c>
      <c r="U14">
        <v>62</v>
      </c>
      <c r="V14">
        <v>2014</v>
      </c>
      <c r="W14" s="17">
        <v>41830</v>
      </c>
      <c r="X14" s="13" t="s">
        <v>93</v>
      </c>
      <c r="Z14" s="39">
        <v>2014</v>
      </c>
      <c r="AA14" s="39">
        <v>5</v>
      </c>
      <c r="AB14" s="42"/>
      <c r="AC14" s="42" t="s">
        <v>161</v>
      </c>
      <c r="AD14" s="42"/>
      <c r="AE14" s="44">
        <v>8925</v>
      </c>
      <c r="AF14" s="44">
        <v>12</v>
      </c>
      <c r="AG14" s="44">
        <v>1071</v>
      </c>
      <c r="AH14" s="42" t="s">
        <v>162</v>
      </c>
      <c r="AI14" s="42" t="s">
        <v>5</v>
      </c>
      <c r="AJ14" s="42" t="s">
        <v>4</v>
      </c>
      <c r="AK14" s="44">
        <v>1071</v>
      </c>
      <c r="AL14" s="44">
        <v>1071</v>
      </c>
      <c r="AM14" s="44">
        <v>0</v>
      </c>
      <c r="AN14" s="44">
        <v>1071</v>
      </c>
    </row>
    <row r="15" spans="1:41" ht="15" x14ac:dyDescent="0.25">
      <c r="A15" s="9" t="s">
        <v>32</v>
      </c>
      <c r="B15" s="9" t="s">
        <v>4</v>
      </c>
      <c r="C15" s="9" t="s">
        <v>5</v>
      </c>
      <c r="D15" s="10">
        <v>-7125</v>
      </c>
      <c r="E15" s="10">
        <v>0</v>
      </c>
      <c r="F15" s="6" t="s">
        <v>138</v>
      </c>
      <c r="H15" s="13" t="s">
        <v>3</v>
      </c>
      <c r="I15" s="13" t="s">
        <v>120</v>
      </c>
      <c r="J15" s="13" t="s">
        <v>121</v>
      </c>
      <c r="K15" s="13" t="s">
        <v>92</v>
      </c>
      <c r="L15" s="13" t="s">
        <v>4</v>
      </c>
      <c r="M15" s="13"/>
      <c r="N15" s="13" t="s">
        <v>5</v>
      </c>
      <c r="O15" s="13" t="s">
        <v>94</v>
      </c>
      <c r="P15" s="14">
        <v>14612.5</v>
      </c>
      <c r="Q15" s="14">
        <v>1</v>
      </c>
      <c r="R15" s="14">
        <v>14612.5</v>
      </c>
      <c r="S15" s="13" t="s">
        <v>122</v>
      </c>
      <c r="T15" s="13" t="s">
        <v>123</v>
      </c>
      <c r="U15">
        <v>65</v>
      </c>
      <c r="V15">
        <v>2014</v>
      </c>
      <c r="W15" s="17">
        <v>41862</v>
      </c>
      <c r="X15" s="13" t="s">
        <v>93</v>
      </c>
      <c r="Z15" s="39">
        <v>2014</v>
      </c>
      <c r="AA15" s="39">
        <v>5</v>
      </c>
      <c r="AB15" s="42"/>
      <c r="AC15" s="42" t="s">
        <v>161</v>
      </c>
      <c r="AD15" s="42"/>
      <c r="AE15" s="44">
        <v>8925</v>
      </c>
      <c r="AF15" s="44">
        <v>12</v>
      </c>
      <c r="AG15" s="44">
        <v>1071</v>
      </c>
      <c r="AH15" s="42" t="s">
        <v>162</v>
      </c>
      <c r="AI15" s="42" t="s">
        <v>5</v>
      </c>
      <c r="AJ15" s="42" t="s">
        <v>4</v>
      </c>
      <c r="AK15" s="44">
        <v>-1071</v>
      </c>
      <c r="AL15" s="44">
        <v>-1071</v>
      </c>
      <c r="AM15" s="44">
        <v>-1071</v>
      </c>
      <c r="AN15" s="44">
        <v>0</v>
      </c>
    </row>
    <row r="16" spans="1:41" ht="15" x14ac:dyDescent="0.25">
      <c r="A16" s="9" t="s">
        <v>32</v>
      </c>
      <c r="B16" s="9" t="s">
        <v>4</v>
      </c>
      <c r="C16" s="9" t="s">
        <v>6</v>
      </c>
      <c r="D16" s="10">
        <v>-5080</v>
      </c>
      <c r="E16" s="10">
        <v>0</v>
      </c>
      <c r="H16" s="13" t="s">
        <v>3</v>
      </c>
      <c r="I16" s="13" t="s">
        <v>120</v>
      </c>
      <c r="J16" s="13" t="s">
        <v>121</v>
      </c>
      <c r="K16" s="13" t="s">
        <v>92</v>
      </c>
      <c r="L16" s="13" t="s">
        <v>4</v>
      </c>
      <c r="M16" s="13"/>
      <c r="N16" s="13" t="s">
        <v>5</v>
      </c>
      <c r="O16" s="13" t="s">
        <v>94</v>
      </c>
      <c r="P16" s="14">
        <v>14612.5</v>
      </c>
      <c r="Q16" s="14">
        <v>1</v>
      </c>
      <c r="R16" s="14">
        <v>14612.5</v>
      </c>
      <c r="S16" s="13" t="s">
        <v>122</v>
      </c>
      <c r="T16" s="13" t="s">
        <v>123</v>
      </c>
      <c r="U16">
        <v>69</v>
      </c>
      <c r="V16">
        <v>2014</v>
      </c>
      <c r="W16" s="17">
        <v>41893</v>
      </c>
      <c r="X16" s="13" t="s">
        <v>93</v>
      </c>
      <c r="Z16" s="39">
        <v>2014</v>
      </c>
      <c r="AA16" s="39">
        <v>5</v>
      </c>
      <c r="AB16" s="42"/>
      <c r="AC16" s="42" t="s">
        <v>161</v>
      </c>
      <c r="AD16" s="42"/>
      <c r="AE16" s="44">
        <v>8925</v>
      </c>
      <c r="AF16" s="44">
        <v>12</v>
      </c>
      <c r="AG16" s="44">
        <v>1071</v>
      </c>
      <c r="AH16" s="42" t="s">
        <v>28</v>
      </c>
      <c r="AI16" s="42" t="s">
        <v>5</v>
      </c>
      <c r="AJ16" s="42" t="s">
        <v>4</v>
      </c>
      <c r="AK16" s="44">
        <v>1071</v>
      </c>
      <c r="AL16" s="44">
        <v>1071</v>
      </c>
      <c r="AM16" s="44">
        <v>0</v>
      </c>
      <c r="AN16" s="44">
        <v>1071</v>
      </c>
      <c r="AO16" s="6">
        <v>1071</v>
      </c>
    </row>
    <row r="17" spans="1:41" ht="15" x14ac:dyDescent="0.25">
      <c r="A17" s="9" t="s">
        <v>31</v>
      </c>
      <c r="B17" s="9" t="s">
        <v>4</v>
      </c>
      <c r="C17" s="9" t="s">
        <v>5</v>
      </c>
      <c r="D17" s="10">
        <v>-642</v>
      </c>
      <c r="E17" s="10">
        <v>-648</v>
      </c>
      <c r="H17" s="13" t="s">
        <v>3</v>
      </c>
      <c r="I17" s="13" t="s">
        <v>120</v>
      </c>
      <c r="J17" s="13" t="s">
        <v>121</v>
      </c>
      <c r="K17" s="13" t="s">
        <v>92</v>
      </c>
      <c r="L17" s="13" t="s">
        <v>4</v>
      </c>
      <c r="M17" s="13"/>
      <c r="N17" s="13" t="s">
        <v>5</v>
      </c>
      <c r="O17" s="13" t="s">
        <v>94</v>
      </c>
      <c r="P17" s="14">
        <v>15166.67</v>
      </c>
      <c r="Q17" s="14">
        <v>1</v>
      </c>
      <c r="R17" s="14">
        <v>15166.67</v>
      </c>
      <c r="S17" s="13" t="s">
        <v>122</v>
      </c>
      <c r="T17" s="13" t="s">
        <v>123</v>
      </c>
      <c r="U17">
        <v>71</v>
      </c>
      <c r="V17">
        <v>2014</v>
      </c>
      <c r="W17" s="17">
        <v>41921</v>
      </c>
      <c r="X17" s="13" t="s">
        <v>93</v>
      </c>
      <c r="Z17" s="39">
        <v>2014</v>
      </c>
      <c r="AA17" s="39">
        <v>6</v>
      </c>
      <c r="AB17" s="42"/>
      <c r="AC17" s="42" t="s">
        <v>161</v>
      </c>
      <c r="AD17" s="42"/>
      <c r="AE17" s="44">
        <v>8925</v>
      </c>
      <c r="AF17" s="44">
        <v>12</v>
      </c>
      <c r="AG17" s="44">
        <v>1071</v>
      </c>
      <c r="AH17" s="42" t="s">
        <v>162</v>
      </c>
      <c r="AI17" s="42" t="s">
        <v>5</v>
      </c>
      <c r="AJ17" s="42" t="s">
        <v>4</v>
      </c>
      <c r="AK17" s="44">
        <v>1071</v>
      </c>
      <c r="AL17" s="44">
        <v>1071</v>
      </c>
      <c r="AM17" s="44">
        <v>0</v>
      </c>
      <c r="AN17" s="44">
        <v>1071</v>
      </c>
    </row>
    <row r="18" spans="1:41" ht="15" x14ac:dyDescent="0.25">
      <c r="A18" s="9" t="s">
        <v>10</v>
      </c>
      <c r="B18" s="9" t="s">
        <v>4</v>
      </c>
      <c r="C18" s="9" t="s">
        <v>5</v>
      </c>
      <c r="D18" s="10">
        <v>869111.95</v>
      </c>
      <c r="E18" s="10">
        <v>902215</v>
      </c>
      <c r="H18" s="13" t="s">
        <v>3</v>
      </c>
      <c r="I18" s="13" t="s">
        <v>120</v>
      </c>
      <c r="J18" s="13" t="s">
        <v>121</v>
      </c>
      <c r="K18" s="13" t="s">
        <v>92</v>
      </c>
      <c r="L18" s="13" t="s">
        <v>4</v>
      </c>
      <c r="M18" s="13"/>
      <c r="N18" s="13" t="s">
        <v>5</v>
      </c>
      <c r="O18" s="13" t="s">
        <v>94</v>
      </c>
      <c r="P18" s="14">
        <v>15166.67</v>
      </c>
      <c r="Q18" s="14">
        <v>1</v>
      </c>
      <c r="R18" s="14">
        <v>15166.67</v>
      </c>
      <c r="S18" s="13" t="s">
        <v>122</v>
      </c>
      <c r="T18" s="13" t="s">
        <v>123</v>
      </c>
      <c r="U18">
        <v>73</v>
      </c>
      <c r="V18">
        <v>2014</v>
      </c>
      <c r="W18" s="17">
        <v>41954</v>
      </c>
      <c r="X18" s="13" t="s">
        <v>93</v>
      </c>
      <c r="Z18" s="39">
        <v>2014</v>
      </c>
      <c r="AA18" s="39">
        <v>6</v>
      </c>
      <c r="AB18" s="42"/>
      <c r="AC18" s="42" t="s">
        <v>161</v>
      </c>
      <c r="AD18" s="42"/>
      <c r="AE18" s="44">
        <v>8925</v>
      </c>
      <c r="AF18" s="44">
        <v>12</v>
      </c>
      <c r="AG18" s="44">
        <v>1071</v>
      </c>
      <c r="AH18" s="42" t="s">
        <v>162</v>
      </c>
      <c r="AI18" s="42" t="s">
        <v>5</v>
      </c>
      <c r="AJ18" s="42" t="s">
        <v>4</v>
      </c>
      <c r="AK18" s="44">
        <v>-1071</v>
      </c>
      <c r="AL18" s="44">
        <v>-1071</v>
      </c>
      <c r="AM18" s="44">
        <v>-1071</v>
      </c>
      <c r="AN18" s="44">
        <v>0</v>
      </c>
    </row>
    <row r="19" spans="1:41" ht="15" x14ac:dyDescent="0.25">
      <c r="A19" s="9" t="s">
        <v>10</v>
      </c>
      <c r="B19" s="9" t="s">
        <v>4</v>
      </c>
      <c r="C19" s="9" t="s">
        <v>6</v>
      </c>
      <c r="D19" s="10">
        <v>44550.96</v>
      </c>
      <c r="E19" s="10">
        <v>0</v>
      </c>
      <c r="H19" s="13" t="s">
        <v>3</v>
      </c>
      <c r="I19" s="13" t="s">
        <v>120</v>
      </c>
      <c r="J19" s="13" t="s">
        <v>121</v>
      </c>
      <c r="K19" s="13" t="s">
        <v>92</v>
      </c>
      <c r="L19" s="13" t="s">
        <v>4</v>
      </c>
      <c r="M19" s="13"/>
      <c r="N19" s="13" t="s">
        <v>5</v>
      </c>
      <c r="O19" s="13" t="s">
        <v>94</v>
      </c>
      <c r="P19" s="14">
        <v>15166.67</v>
      </c>
      <c r="Q19" s="14">
        <v>1</v>
      </c>
      <c r="R19" s="14">
        <v>15166.67</v>
      </c>
      <c r="S19" s="13" t="s">
        <v>122</v>
      </c>
      <c r="T19" s="13" t="s">
        <v>123</v>
      </c>
      <c r="U19">
        <v>76</v>
      </c>
      <c r="V19">
        <v>2014</v>
      </c>
      <c r="W19" s="17">
        <v>41984</v>
      </c>
      <c r="X19" s="13" t="s">
        <v>93</v>
      </c>
      <c r="Z19" s="39">
        <v>2014</v>
      </c>
      <c r="AA19" s="39">
        <v>6</v>
      </c>
      <c r="AB19" s="42"/>
      <c r="AC19" s="42" t="s">
        <v>161</v>
      </c>
      <c r="AD19" s="42"/>
      <c r="AE19" s="44">
        <v>8925</v>
      </c>
      <c r="AF19" s="44">
        <v>12</v>
      </c>
      <c r="AG19" s="44">
        <v>1071</v>
      </c>
      <c r="AH19" s="42" t="s">
        <v>28</v>
      </c>
      <c r="AI19" s="42" t="s">
        <v>5</v>
      </c>
      <c r="AJ19" s="42" t="s">
        <v>4</v>
      </c>
      <c r="AK19" s="44">
        <v>1071</v>
      </c>
      <c r="AL19" s="44">
        <v>1071</v>
      </c>
      <c r="AM19" s="44">
        <v>0</v>
      </c>
      <c r="AN19" s="44">
        <v>1071</v>
      </c>
      <c r="AO19" s="6">
        <v>1071</v>
      </c>
    </row>
    <row r="20" spans="1:41" ht="15" x14ac:dyDescent="0.25">
      <c r="A20" s="9" t="s">
        <v>11</v>
      </c>
      <c r="B20" s="9" t="s">
        <v>4</v>
      </c>
      <c r="C20" s="9" t="s">
        <v>5</v>
      </c>
      <c r="D20" s="10">
        <v>8253.67</v>
      </c>
      <c r="E20" s="10">
        <v>11253</v>
      </c>
      <c r="H20" s="13" t="s">
        <v>3</v>
      </c>
      <c r="I20" s="13" t="s">
        <v>120</v>
      </c>
      <c r="J20" s="13" t="s">
        <v>121</v>
      </c>
      <c r="K20" s="13" t="s">
        <v>101</v>
      </c>
      <c r="L20" s="13" t="s">
        <v>4</v>
      </c>
      <c r="M20" s="13"/>
      <c r="N20" s="13" t="s">
        <v>5</v>
      </c>
      <c r="O20" s="13" t="s">
        <v>94</v>
      </c>
      <c r="P20" s="14">
        <v>207958.32</v>
      </c>
      <c r="Q20" s="14">
        <v>1</v>
      </c>
      <c r="R20" s="14">
        <v>207958.32</v>
      </c>
      <c r="S20" s="13" t="s">
        <v>122</v>
      </c>
      <c r="T20" s="13" t="s">
        <v>123</v>
      </c>
      <c r="U20">
        <v>1</v>
      </c>
      <c r="V20">
        <v>2014</v>
      </c>
      <c r="W20" s="17">
        <v>41649</v>
      </c>
      <c r="X20" s="13" t="s">
        <v>93</v>
      </c>
      <c r="Z20" s="39">
        <v>2014</v>
      </c>
      <c r="AA20" s="39">
        <v>7</v>
      </c>
      <c r="AB20" s="42"/>
      <c r="AC20" s="42" t="s">
        <v>161</v>
      </c>
      <c r="AD20" s="42"/>
      <c r="AE20" s="44">
        <v>8925</v>
      </c>
      <c r="AF20" s="44">
        <v>12</v>
      </c>
      <c r="AG20" s="44">
        <v>1071</v>
      </c>
      <c r="AH20" s="42" t="s">
        <v>162</v>
      </c>
      <c r="AI20" s="42" t="s">
        <v>5</v>
      </c>
      <c r="AJ20" s="42" t="s">
        <v>4</v>
      </c>
      <c r="AK20" s="44">
        <v>1071</v>
      </c>
      <c r="AL20" s="44">
        <v>1071</v>
      </c>
      <c r="AM20" s="44">
        <v>0</v>
      </c>
      <c r="AN20" s="44">
        <v>1071</v>
      </c>
    </row>
    <row r="21" spans="1:41" ht="15" x14ac:dyDescent="0.25">
      <c r="A21" s="9" t="s">
        <v>22</v>
      </c>
      <c r="B21" s="9" t="s">
        <v>4</v>
      </c>
      <c r="C21" s="9" t="s">
        <v>5</v>
      </c>
      <c r="D21" s="10">
        <v>8410.83</v>
      </c>
      <c r="E21" s="10">
        <v>7611</v>
      </c>
      <c r="H21" s="13" t="s">
        <v>3</v>
      </c>
      <c r="I21" s="13" t="s">
        <v>120</v>
      </c>
      <c r="J21" s="13" t="s">
        <v>121</v>
      </c>
      <c r="K21" s="13" t="s">
        <v>101</v>
      </c>
      <c r="L21" s="13" t="s">
        <v>4</v>
      </c>
      <c r="M21" s="13"/>
      <c r="N21" s="13" t="s">
        <v>5</v>
      </c>
      <c r="O21" s="13" t="s">
        <v>94</v>
      </c>
      <c r="P21" s="14">
        <v>183283.32</v>
      </c>
      <c r="Q21" s="14">
        <v>1</v>
      </c>
      <c r="R21" s="14">
        <v>183283.32</v>
      </c>
      <c r="S21" s="13" t="s">
        <v>122</v>
      </c>
      <c r="T21" s="13" t="s">
        <v>123</v>
      </c>
      <c r="U21">
        <v>19</v>
      </c>
      <c r="V21">
        <v>2014</v>
      </c>
      <c r="W21" s="17">
        <v>41681</v>
      </c>
      <c r="X21" s="13" t="s">
        <v>93</v>
      </c>
      <c r="Z21" s="39">
        <v>2014</v>
      </c>
      <c r="AA21" s="39">
        <v>7</v>
      </c>
      <c r="AB21" s="42"/>
      <c r="AC21" s="42" t="s">
        <v>161</v>
      </c>
      <c r="AD21" s="42"/>
      <c r="AE21" s="44">
        <v>8925</v>
      </c>
      <c r="AF21" s="44">
        <v>12</v>
      </c>
      <c r="AG21" s="44">
        <v>1071</v>
      </c>
      <c r="AH21" s="42" t="s">
        <v>162</v>
      </c>
      <c r="AI21" s="42" t="s">
        <v>5</v>
      </c>
      <c r="AJ21" s="42" t="s">
        <v>4</v>
      </c>
      <c r="AK21" s="44">
        <v>-1071</v>
      </c>
      <c r="AL21" s="44">
        <v>-1071</v>
      </c>
      <c r="AM21" s="44">
        <v>-1071</v>
      </c>
      <c r="AN21" s="44">
        <v>0</v>
      </c>
    </row>
    <row r="22" spans="1:41" ht="15" x14ac:dyDescent="0.25">
      <c r="A22" s="9" t="s">
        <v>23</v>
      </c>
      <c r="B22" s="9" t="s">
        <v>4</v>
      </c>
      <c r="C22" s="9" t="s">
        <v>5</v>
      </c>
      <c r="D22" s="10">
        <v>0</v>
      </c>
      <c r="E22" s="10">
        <v>1000</v>
      </c>
      <c r="H22" s="13" t="s">
        <v>3</v>
      </c>
      <c r="I22" s="13" t="s">
        <v>120</v>
      </c>
      <c r="J22" s="13" t="s">
        <v>121</v>
      </c>
      <c r="K22" s="13" t="s">
        <v>101</v>
      </c>
      <c r="L22" s="13" t="s">
        <v>4</v>
      </c>
      <c r="M22" s="13"/>
      <c r="N22" s="13" t="s">
        <v>5</v>
      </c>
      <c r="O22" s="13" t="s">
        <v>94</v>
      </c>
      <c r="P22" s="14">
        <v>182116.65</v>
      </c>
      <c r="Q22" s="14">
        <v>1</v>
      </c>
      <c r="R22" s="14">
        <v>182116.65</v>
      </c>
      <c r="S22" s="13" t="s">
        <v>122</v>
      </c>
      <c r="T22" s="13" t="s">
        <v>123</v>
      </c>
      <c r="U22">
        <v>47</v>
      </c>
      <c r="V22">
        <v>2014</v>
      </c>
      <c r="W22" s="17">
        <v>41709</v>
      </c>
      <c r="X22" s="13" t="s">
        <v>93</v>
      </c>
      <c r="Z22" s="39">
        <v>2014</v>
      </c>
      <c r="AA22" s="39">
        <v>7</v>
      </c>
      <c r="AB22" s="42"/>
      <c r="AC22" s="42" t="s">
        <v>161</v>
      </c>
      <c r="AD22" s="42"/>
      <c r="AE22" s="44">
        <v>8925</v>
      </c>
      <c r="AF22" s="44">
        <v>12</v>
      </c>
      <c r="AG22" s="44">
        <v>1071</v>
      </c>
      <c r="AH22" s="42" t="s">
        <v>28</v>
      </c>
      <c r="AI22" s="42" t="s">
        <v>5</v>
      </c>
      <c r="AJ22" s="42" t="s">
        <v>4</v>
      </c>
      <c r="AK22" s="44">
        <v>1071</v>
      </c>
      <c r="AL22" s="44">
        <v>1071</v>
      </c>
      <c r="AM22" s="44">
        <v>0</v>
      </c>
      <c r="AN22" s="44">
        <v>1071</v>
      </c>
      <c r="AO22" s="6">
        <v>1071</v>
      </c>
    </row>
    <row r="23" spans="1:41" ht="15" x14ac:dyDescent="0.25">
      <c r="A23" s="9" t="s">
        <v>24</v>
      </c>
      <c r="B23" s="9" t="s">
        <v>4</v>
      </c>
      <c r="C23" s="9" t="s">
        <v>5</v>
      </c>
      <c r="D23" s="10">
        <v>6125.2</v>
      </c>
      <c r="E23" s="10">
        <v>5846</v>
      </c>
      <c r="H23" s="13" t="s">
        <v>3</v>
      </c>
      <c r="I23" s="13" t="s">
        <v>120</v>
      </c>
      <c r="J23" s="13" t="s">
        <v>121</v>
      </c>
      <c r="K23" s="13" t="s">
        <v>101</v>
      </c>
      <c r="L23" s="13" t="s">
        <v>4</v>
      </c>
      <c r="M23" s="13"/>
      <c r="N23" s="13" t="s">
        <v>5</v>
      </c>
      <c r="O23" s="13" t="s">
        <v>94</v>
      </c>
      <c r="P23" s="14">
        <v>151958.32</v>
      </c>
      <c r="Q23" s="14">
        <v>1</v>
      </c>
      <c r="R23" s="14">
        <v>151958.32</v>
      </c>
      <c r="S23" s="13" t="s">
        <v>122</v>
      </c>
      <c r="T23" s="13" t="s">
        <v>123</v>
      </c>
      <c r="U23">
        <v>53</v>
      </c>
      <c r="V23">
        <v>2014</v>
      </c>
      <c r="W23" s="17">
        <v>41739</v>
      </c>
      <c r="X23" s="13" t="s">
        <v>93</v>
      </c>
      <c r="Z23" s="39">
        <v>2014</v>
      </c>
      <c r="AA23" s="39">
        <v>8</v>
      </c>
      <c r="AB23" s="42"/>
      <c r="AC23" s="42" t="s">
        <v>161</v>
      </c>
      <c r="AD23" s="42"/>
      <c r="AE23" s="44">
        <v>8925</v>
      </c>
      <c r="AF23" s="44">
        <v>12</v>
      </c>
      <c r="AG23" s="44">
        <v>1071</v>
      </c>
      <c r="AH23" s="42" t="s">
        <v>162</v>
      </c>
      <c r="AI23" s="42" t="s">
        <v>5</v>
      </c>
      <c r="AJ23" s="42" t="s">
        <v>4</v>
      </c>
      <c r="AK23" s="44">
        <v>1071</v>
      </c>
      <c r="AL23" s="44">
        <v>1071</v>
      </c>
      <c r="AM23" s="44">
        <v>0</v>
      </c>
      <c r="AN23" s="44">
        <v>1071</v>
      </c>
    </row>
    <row r="24" spans="1:41" ht="15" x14ac:dyDescent="0.25">
      <c r="A24" s="9" t="s">
        <v>12</v>
      </c>
      <c r="B24" s="9" t="s">
        <v>4</v>
      </c>
      <c r="C24" s="9" t="s">
        <v>5</v>
      </c>
      <c r="D24" s="10">
        <v>105066.28</v>
      </c>
      <c r="E24" s="10">
        <v>135500</v>
      </c>
      <c r="F24" s="6" t="s">
        <v>215</v>
      </c>
      <c r="H24" s="13" t="s">
        <v>3</v>
      </c>
      <c r="I24" s="13" t="s">
        <v>120</v>
      </c>
      <c r="J24" s="13" t="s">
        <v>121</v>
      </c>
      <c r="K24" s="13" t="s">
        <v>101</v>
      </c>
      <c r="L24" s="13" t="s">
        <v>4</v>
      </c>
      <c r="M24" s="13"/>
      <c r="N24" s="13" t="s">
        <v>5</v>
      </c>
      <c r="O24" s="13" t="s">
        <v>94</v>
      </c>
      <c r="P24" s="14">
        <v>183283.32</v>
      </c>
      <c r="Q24" s="14">
        <v>1</v>
      </c>
      <c r="R24" s="14">
        <v>183283.32</v>
      </c>
      <c r="S24" s="13" t="s">
        <v>122</v>
      </c>
      <c r="T24" s="13" t="s">
        <v>123</v>
      </c>
      <c r="U24">
        <v>54</v>
      </c>
      <c r="V24">
        <v>2014</v>
      </c>
      <c r="W24" s="17">
        <v>41768</v>
      </c>
      <c r="X24" s="13" t="s">
        <v>93</v>
      </c>
      <c r="Z24" s="39">
        <v>2014</v>
      </c>
      <c r="AA24" s="39">
        <v>8</v>
      </c>
      <c r="AB24" s="42"/>
      <c r="AC24" s="42" t="s">
        <v>161</v>
      </c>
      <c r="AD24" s="42"/>
      <c r="AE24" s="44">
        <v>8925</v>
      </c>
      <c r="AF24" s="44">
        <v>12</v>
      </c>
      <c r="AG24" s="44">
        <v>1071</v>
      </c>
      <c r="AH24" s="42" t="s">
        <v>162</v>
      </c>
      <c r="AI24" s="42" t="s">
        <v>5</v>
      </c>
      <c r="AJ24" s="42" t="s">
        <v>4</v>
      </c>
      <c r="AK24" s="44">
        <v>-1071</v>
      </c>
      <c r="AL24" s="44">
        <v>-1071</v>
      </c>
      <c r="AM24" s="44">
        <v>-1071</v>
      </c>
      <c r="AN24" s="44">
        <v>0</v>
      </c>
    </row>
    <row r="25" spans="1:41" ht="15" x14ac:dyDescent="0.25">
      <c r="A25" s="9" t="s">
        <v>13</v>
      </c>
      <c r="B25" s="9" t="s">
        <v>4</v>
      </c>
      <c r="C25" s="9" t="s">
        <v>5</v>
      </c>
      <c r="D25" s="10">
        <v>4685.41</v>
      </c>
      <c r="E25" s="10">
        <v>7799</v>
      </c>
      <c r="H25" s="13" t="s">
        <v>3</v>
      </c>
      <c r="I25" s="13" t="s">
        <v>120</v>
      </c>
      <c r="J25" s="13" t="s">
        <v>121</v>
      </c>
      <c r="K25" s="13" t="s">
        <v>101</v>
      </c>
      <c r="L25" s="13" t="s">
        <v>4</v>
      </c>
      <c r="M25" s="13"/>
      <c r="N25" s="13" t="s">
        <v>5</v>
      </c>
      <c r="O25" s="13" t="s">
        <v>94</v>
      </c>
      <c r="P25" s="14">
        <v>183283.32</v>
      </c>
      <c r="Q25" s="14">
        <v>1</v>
      </c>
      <c r="R25" s="14">
        <v>183283.32</v>
      </c>
      <c r="S25" s="13" t="s">
        <v>122</v>
      </c>
      <c r="T25" s="13" t="s">
        <v>123</v>
      </c>
      <c r="U25">
        <v>59</v>
      </c>
      <c r="V25">
        <v>2014</v>
      </c>
      <c r="W25" s="17">
        <v>41801</v>
      </c>
      <c r="X25" s="13" t="s">
        <v>93</v>
      </c>
      <c r="Z25" s="39">
        <v>2014</v>
      </c>
      <c r="AA25" s="39">
        <v>8</v>
      </c>
      <c r="AB25" s="42"/>
      <c r="AC25" s="42" t="s">
        <v>161</v>
      </c>
      <c r="AD25" s="42"/>
      <c r="AE25" s="44">
        <v>8925</v>
      </c>
      <c r="AF25" s="44">
        <v>12</v>
      </c>
      <c r="AG25" s="44">
        <v>1071</v>
      </c>
      <c r="AH25" s="42" t="s">
        <v>28</v>
      </c>
      <c r="AI25" s="42" t="s">
        <v>5</v>
      </c>
      <c r="AJ25" s="42" t="s">
        <v>4</v>
      </c>
      <c r="AK25" s="44">
        <v>1071</v>
      </c>
      <c r="AL25" s="44">
        <v>1071</v>
      </c>
      <c r="AM25" s="44">
        <v>0</v>
      </c>
      <c r="AN25" s="44">
        <v>1071</v>
      </c>
      <c r="AO25" s="6">
        <v>1071</v>
      </c>
    </row>
    <row r="26" spans="1:41" ht="15" x14ac:dyDescent="0.25">
      <c r="A26" s="9" t="s">
        <v>13</v>
      </c>
      <c r="B26" s="9" t="s">
        <v>4</v>
      </c>
      <c r="C26" s="9" t="s">
        <v>14</v>
      </c>
      <c r="D26" s="10">
        <v>2132.46</v>
      </c>
      <c r="E26" s="10">
        <v>0</v>
      </c>
      <c r="H26" s="13" t="s">
        <v>3</v>
      </c>
      <c r="I26" s="13" t="s">
        <v>120</v>
      </c>
      <c r="J26" s="13" t="s">
        <v>121</v>
      </c>
      <c r="K26" s="13" t="s">
        <v>101</v>
      </c>
      <c r="L26" s="13" t="s">
        <v>4</v>
      </c>
      <c r="M26" s="13"/>
      <c r="N26" s="13" t="s">
        <v>5</v>
      </c>
      <c r="O26" s="13" t="s">
        <v>94</v>
      </c>
      <c r="P26" s="14">
        <v>151958.32</v>
      </c>
      <c r="Q26" s="14">
        <v>1</v>
      </c>
      <c r="R26" s="14">
        <v>151958.32</v>
      </c>
      <c r="S26" s="13" t="s">
        <v>122</v>
      </c>
      <c r="T26" s="13" t="s">
        <v>123</v>
      </c>
      <c r="U26">
        <v>62</v>
      </c>
      <c r="V26">
        <v>2014</v>
      </c>
      <c r="W26" s="17">
        <v>41830</v>
      </c>
      <c r="X26" s="13" t="s">
        <v>93</v>
      </c>
      <c r="Z26" s="39">
        <v>2014</v>
      </c>
      <c r="AA26" s="39">
        <v>9</v>
      </c>
      <c r="AB26" s="42"/>
      <c r="AC26" s="42" t="s">
        <v>161</v>
      </c>
      <c r="AD26" s="42"/>
      <c r="AE26" s="44">
        <v>8925</v>
      </c>
      <c r="AF26" s="44">
        <v>12</v>
      </c>
      <c r="AG26" s="44">
        <v>1071</v>
      </c>
      <c r="AH26" s="42" t="s">
        <v>162</v>
      </c>
      <c r="AI26" s="42" t="s">
        <v>5</v>
      </c>
      <c r="AJ26" s="42" t="s">
        <v>4</v>
      </c>
      <c r="AK26" s="44">
        <v>1071</v>
      </c>
      <c r="AL26" s="44">
        <v>1071</v>
      </c>
      <c r="AM26" s="44">
        <v>0</v>
      </c>
      <c r="AN26" s="44">
        <v>1071</v>
      </c>
    </row>
    <row r="27" spans="1:41" ht="15" x14ac:dyDescent="0.25">
      <c r="A27" s="9" t="s">
        <v>21</v>
      </c>
      <c r="B27" s="9" t="s">
        <v>4</v>
      </c>
      <c r="C27" s="9" t="s">
        <v>5</v>
      </c>
      <c r="D27" s="10">
        <v>9065.9699999999993</v>
      </c>
      <c r="E27" s="10">
        <v>11537</v>
      </c>
      <c r="H27" s="13" t="s">
        <v>3</v>
      </c>
      <c r="I27" s="13" t="s">
        <v>120</v>
      </c>
      <c r="J27" s="13" t="s">
        <v>121</v>
      </c>
      <c r="K27" s="13" t="s">
        <v>101</v>
      </c>
      <c r="L27" s="13" t="s">
        <v>4</v>
      </c>
      <c r="M27" s="13"/>
      <c r="N27" s="13" t="s">
        <v>5</v>
      </c>
      <c r="O27" s="13" t="s">
        <v>94</v>
      </c>
      <c r="P27" s="14">
        <v>151958.32</v>
      </c>
      <c r="Q27" s="14">
        <v>1</v>
      </c>
      <c r="R27" s="14">
        <v>151958.32</v>
      </c>
      <c r="S27" s="13" t="s">
        <v>122</v>
      </c>
      <c r="T27" s="13" t="s">
        <v>123</v>
      </c>
      <c r="U27">
        <v>65</v>
      </c>
      <c r="V27">
        <v>2014</v>
      </c>
      <c r="W27" s="17">
        <v>41862</v>
      </c>
      <c r="X27" s="13" t="s">
        <v>93</v>
      </c>
      <c r="Z27" s="39">
        <v>2014</v>
      </c>
      <c r="AA27" s="39">
        <v>9</v>
      </c>
      <c r="AB27" s="42"/>
      <c r="AC27" s="42" t="s">
        <v>161</v>
      </c>
      <c r="AD27" s="42"/>
      <c r="AE27" s="44">
        <v>8925</v>
      </c>
      <c r="AF27" s="44">
        <v>12</v>
      </c>
      <c r="AG27" s="44">
        <v>1071</v>
      </c>
      <c r="AH27" s="42" t="s">
        <v>162</v>
      </c>
      <c r="AI27" s="42" t="s">
        <v>5</v>
      </c>
      <c r="AJ27" s="42" t="s">
        <v>4</v>
      </c>
      <c r="AK27" s="44">
        <v>-1071</v>
      </c>
      <c r="AL27" s="44">
        <v>-1071</v>
      </c>
      <c r="AM27" s="44">
        <v>-1071</v>
      </c>
      <c r="AN27" s="44">
        <v>0</v>
      </c>
    </row>
    <row r="28" spans="1:41" ht="15" x14ac:dyDescent="0.25">
      <c r="A28" s="9" t="s">
        <v>34</v>
      </c>
      <c r="B28" s="9" t="s">
        <v>4</v>
      </c>
      <c r="C28" s="9" t="s">
        <v>5</v>
      </c>
      <c r="D28" s="10">
        <v>2285.5300000000002</v>
      </c>
      <c r="E28" s="10">
        <v>2286</v>
      </c>
      <c r="H28" s="13" t="s">
        <v>3</v>
      </c>
      <c r="I28" s="13" t="s">
        <v>120</v>
      </c>
      <c r="J28" s="13" t="s">
        <v>121</v>
      </c>
      <c r="K28" s="13" t="s">
        <v>101</v>
      </c>
      <c r="L28" s="13" t="s">
        <v>4</v>
      </c>
      <c r="M28" s="13"/>
      <c r="N28" s="13" t="s">
        <v>5</v>
      </c>
      <c r="O28" s="13" t="s">
        <v>94</v>
      </c>
      <c r="P28" s="14">
        <v>153124.99</v>
      </c>
      <c r="Q28" s="14">
        <v>1</v>
      </c>
      <c r="R28" s="14">
        <v>153124.99</v>
      </c>
      <c r="S28" s="13" t="s">
        <v>122</v>
      </c>
      <c r="T28" s="13" t="s">
        <v>123</v>
      </c>
      <c r="U28">
        <v>69</v>
      </c>
      <c r="V28">
        <v>2014</v>
      </c>
      <c r="W28" s="17">
        <v>41893</v>
      </c>
      <c r="X28" s="13" t="s">
        <v>93</v>
      </c>
      <c r="Z28" s="39">
        <v>2014</v>
      </c>
      <c r="AA28" s="39">
        <v>9</v>
      </c>
      <c r="AB28" s="42"/>
      <c r="AC28" s="42" t="s">
        <v>161</v>
      </c>
      <c r="AD28" s="42"/>
      <c r="AE28" s="44">
        <v>8925</v>
      </c>
      <c r="AF28" s="44">
        <v>12</v>
      </c>
      <c r="AG28" s="44">
        <v>1071</v>
      </c>
      <c r="AH28" s="42" t="s">
        <v>28</v>
      </c>
      <c r="AI28" s="42" t="s">
        <v>5</v>
      </c>
      <c r="AJ28" s="42" t="s">
        <v>4</v>
      </c>
      <c r="AK28" s="44">
        <v>1071</v>
      </c>
      <c r="AL28" s="44">
        <v>1071</v>
      </c>
      <c r="AM28" s="44">
        <v>0</v>
      </c>
      <c r="AN28" s="44">
        <v>1071</v>
      </c>
      <c r="AO28" s="6">
        <v>1071</v>
      </c>
    </row>
    <row r="29" spans="1:41" ht="15" x14ac:dyDescent="0.25">
      <c r="A29" s="9" t="s">
        <v>25</v>
      </c>
      <c r="B29" s="9" t="s">
        <v>4</v>
      </c>
      <c r="C29" s="9" t="s">
        <v>5</v>
      </c>
      <c r="D29" s="10">
        <v>4945</v>
      </c>
      <c r="E29" s="10">
        <v>4945</v>
      </c>
      <c r="G29" s="6">
        <f>4048.87</f>
        <v>4048.87</v>
      </c>
      <c r="H29" s="13" t="s">
        <v>3</v>
      </c>
      <c r="I29" s="13" t="s">
        <v>120</v>
      </c>
      <c r="J29" s="13" t="s">
        <v>121</v>
      </c>
      <c r="K29" s="13" t="s">
        <v>101</v>
      </c>
      <c r="L29" s="13" t="s">
        <v>4</v>
      </c>
      <c r="M29" s="13"/>
      <c r="N29" s="13" t="s">
        <v>5</v>
      </c>
      <c r="O29" s="13" t="s">
        <v>94</v>
      </c>
      <c r="P29" s="14">
        <v>157524.99</v>
      </c>
      <c r="Q29" s="14">
        <v>1</v>
      </c>
      <c r="R29" s="14">
        <v>157524.99</v>
      </c>
      <c r="S29" s="13" t="s">
        <v>122</v>
      </c>
      <c r="T29" s="13" t="s">
        <v>123</v>
      </c>
      <c r="U29">
        <v>71</v>
      </c>
      <c r="V29">
        <v>2014</v>
      </c>
      <c r="W29" s="17">
        <v>41921</v>
      </c>
      <c r="X29" s="13" t="s">
        <v>93</v>
      </c>
      <c r="Z29" s="39">
        <v>2014</v>
      </c>
      <c r="AA29" s="39">
        <v>10</v>
      </c>
      <c r="AB29" s="42"/>
      <c r="AC29" s="42" t="s">
        <v>161</v>
      </c>
      <c r="AD29" s="42"/>
      <c r="AE29" s="44">
        <v>9062.3076923076896</v>
      </c>
      <c r="AF29" s="44">
        <v>12</v>
      </c>
      <c r="AG29" s="44">
        <v>1087.47692307692</v>
      </c>
      <c r="AH29" s="42" t="s">
        <v>162</v>
      </c>
      <c r="AI29" s="42" t="s">
        <v>5</v>
      </c>
      <c r="AJ29" s="42" t="s">
        <v>4</v>
      </c>
      <c r="AK29" s="44">
        <v>1087.48</v>
      </c>
      <c r="AL29" s="44">
        <v>1087.48</v>
      </c>
      <c r="AM29" s="44">
        <v>0</v>
      </c>
      <c r="AN29" s="44">
        <v>1087.48</v>
      </c>
    </row>
    <row r="30" spans="1:41" ht="15" x14ac:dyDescent="0.25">
      <c r="A30" s="9" t="s">
        <v>15</v>
      </c>
      <c r="B30" s="9" t="s">
        <v>4</v>
      </c>
      <c r="C30" s="9" t="s">
        <v>5</v>
      </c>
      <c r="D30" s="10">
        <v>3448.55</v>
      </c>
      <c r="E30" s="10">
        <v>1532</v>
      </c>
      <c r="G30" s="6">
        <v>4891.21</v>
      </c>
      <c r="H30" s="13" t="s">
        <v>3</v>
      </c>
      <c r="I30" s="13" t="s">
        <v>120</v>
      </c>
      <c r="J30" s="13" t="s">
        <v>121</v>
      </c>
      <c r="K30" s="13" t="s">
        <v>101</v>
      </c>
      <c r="L30" s="13" t="s">
        <v>4</v>
      </c>
      <c r="M30" s="13"/>
      <c r="N30" s="13" t="s">
        <v>5</v>
      </c>
      <c r="O30" s="13" t="s">
        <v>94</v>
      </c>
      <c r="P30" s="14">
        <v>157524.99</v>
      </c>
      <c r="Q30" s="14">
        <v>1</v>
      </c>
      <c r="R30" s="14">
        <v>157524.99</v>
      </c>
      <c r="S30" s="13" t="s">
        <v>122</v>
      </c>
      <c r="T30" s="13" t="s">
        <v>123</v>
      </c>
      <c r="U30">
        <v>73</v>
      </c>
      <c r="V30">
        <v>2014</v>
      </c>
      <c r="W30" s="17">
        <v>41954</v>
      </c>
      <c r="X30" s="13" t="s">
        <v>93</v>
      </c>
      <c r="Z30" s="39">
        <v>2014</v>
      </c>
      <c r="AA30" s="39">
        <v>10</v>
      </c>
      <c r="AB30" s="42"/>
      <c r="AC30" s="42" t="s">
        <v>161</v>
      </c>
      <c r="AD30" s="42"/>
      <c r="AE30" s="44">
        <v>9062.3076923076896</v>
      </c>
      <c r="AF30" s="44">
        <v>12</v>
      </c>
      <c r="AG30" s="44">
        <v>1087.47692307692</v>
      </c>
      <c r="AH30" s="42" t="s">
        <v>162</v>
      </c>
      <c r="AI30" s="42" t="s">
        <v>5</v>
      </c>
      <c r="AJ30" s="42" t="s">
        <v>4</v>
      </c>
      <c r="AK30" s="44">
        <v>-1087.48</v>
      </c>
      <c r="AL30" s="44">
        <v>-1087.48</v>
      </c>
      <c r="AM30" s="44">
        <v>-1087.48</v>
      </c>
      <c r="AN30" s="44">
        <v>0</v>
      </c>
    </row>
    <row r="31" spans="1:41" ht="15" x14ac:dyDescent="0.25">
      <c r="A31" s="9" t="s">
        <v>30</v>
      </c>
      <c r="B31" s="9" t="s">
        <v>4</v>
      </c>
      <c r="C31" s="9" t="s">
        <v>5</v>
      </c>
      <c r="D31" s="10">
        <v>19016.439999999999</v>
      </c>
      <c r="E31" s="10">
        <v>18902</v>
      </c>
      <c r="G31" s="6">
        <f>SUM(G29:G30)</f>
        <v>8940.08</v>
      </c>
      <c r="H31" s="13" t="s">
        <v>3</v>
      </c>
      <c r="I31" s="13" t="s">
        <v>120</v>
      </c>
      <c r="J31" s="13" t="s">
        <v>121</v>
      </c>
      <c r="K31" s="13" t="s">
        <v>101</v>
      </c>
      <c r="L31" s="13" t="s">
        <v>4</v>
      </c>
      <c r="M31" s="13"/>
      <c r="N31" s="13" t="s">
        <v>5</v>
      </c>
      <c r="O31" s="13" t="s">
        <v>94</v>
      </c>
      <c r="P31" s="14">
        <v>157524.99</v>
      </c>
      <c r="Q31" s="14">
        <v>1</v>
      </c>
      <c r="R31" s="14">
        <v>157524.99</v>
      </c>
      <c r="S31" s="13" t="s">
        <v>122</v>
      </c>
      <c r="T31" s="13" t="s">
        <v>123</v>
      </c>
      <c r="U31">
        <v>76</v>
      </c>
      <c r="V31">
        <v>2014</v>
      </c>
      <c r="W31" s="17">
        <v>41984</v>
      </c>
      <c r="X31" s="13" t="s">
        <v>93</v>
      </c>
      <c r="Z31" s="39">
        <v>2014</v>
      </c>
      <c r="AA31" s="39">
        <v>10</v>
      </c>
      <c r="AB31" s="42"/>
      <c r="AC31" s="42" t="s">
        <v>161</v>
      </c>
      <c r="AD31" s="42"/>
      <c r="AE31" s="44">
        <v>9062.3076923076896</v>
      </c>
      <c r="AF31" s="44">
        <v>12</v>
      </c>
      <c r="AG31" s="44">
        <v>1087.47692307692</v>
      </c>
      <c r="AH31" s="42" t="s">
        <v>28</v>
      </c>
      <c r="AI31" s="42" t="s">
        <v>5</v>
      </c>
      <c r="AJ31" s="42" t="s">
        <v>4</v>
      </c>
      <c r="AK31" s="44">
        <v>1087.48</v>
      </c>
      <c r="AL31" s="44">
        <v>1087.48</v>
      </c>
      <c r="AM31" s="44">
        <v>0</v>
      </c>
      <c r="AN31" s="44">
        <v>1087.48</v>
      </c>
      <c r="AO31" s="6">
        <v>1087.48</v>
      </c>
    </row>
    <row r="32" spans="1:41" ht="15" x14ac:dyDescent="0.25">
      <c r="A32" s="9" t="s">
        <v>26</v>
      </c>
      <c r="B32" s="9" t="s">
        <v>4</v>
      </c>
      <c r="C32" s="9" t="s">
        <v>5</v>
      </c>
      <c r="D32" s="10">
        <v>8936.66</v>
      </c>
      <c r="E32" s="10">
        <v>8937</v>
      </c>
      <c r="H32" s="13" t="s">
        <v>3</v>
      </c>
      <c r="I32" s="13" t="s">
        <v>120</v>
      </c>
      <c r="J32" s="13" t="s">
        <v>121</v>
      </c>
      <c r="K32" s="13" t="s">
        <v>125</v>
      </c>
      <c r="L32" s="13" t="s">
        <v>4</v>
      </c>
      <c r="M32" s="13"/>
      <c r="N32" s="13" t="s">
        <v>5</v>
      </c>
      <c r="O32" s="13" t="s">
        <v>94</v>
      </c>
      <c r="P32" s="14">
        <v>1333.34</v>
      </c>
      <c r="Q32" s="14">
        <v>1</v>
      </c>
      <c r="R32" s="14">
        <v>1333.34</v>
      </c>
      <c r="S32" s="13" t="s">
        <v>122</v>
      </c>
      <c r="T32" s="13" t="s">
        <v>123</v>
      </c>
      <c r="U32">
        <v>59</v>
      </c>
      <c r="V32">
        <v>2014</v>
      </c>
      <c r="W32" s="17">
        <v>41801</v>
      </c>
      <c r="X32" s="13" t="s">
        <v>93</v>
      </c>
      <c r="Z32" s="39">
        <v>2014</v>
      </c>
      <c r="AA32" s="39">
        <v>11</v>
      </c>
      <c r="AB32" s="42"/>
      <c r="AC32" s="42" t="s">
        <v>161</v>
      </c>
      <c r="AD32" s="42"/>
      <c r="AE32" s="44">
        <v>8925</v>
      </c>
      <c r="AF32" s="44">
        <v>12</v>
      </c>
      <c r="AG32" s="44">
        <v>1071</v>
      </c>
      <c r="AH32" s="42" t="s">
        <v>162</v>
      </c>
      <c r="AI32" s="42" t="s">
        <v>5</v>
      </c>
      <c r="AJ32" s="42" t="s">
        <v>4</v>
      </c>
      <c r="AK32" s="44">
        <v>1071</v>
      </c>
      <c r="AL32" s="44">
        <v>1071</v>
      </c>
      <c r="AM32" s="44">
        <v>0</v>
      </c>
      <c r="AN32" s="44">
        <v>1071</v>
      </c>
    </row>
    <row r="33" spans="1:42" ht="15" x14ac:dyDescent="0.25">
      <c r="A33" s="9" t="s">
        <v>27</v>
      </c>
      <c r="B33" s="9" t="s">
        <v>4</v>
      </c>
      <c r="C33" s="9" t="s">
        <v>5</v>
      </c>
      <c r="D33" s="10">
        <v>8439.0499999999993</v>
      </c>
      <c r="E33" s="10">
        <v>5506</v>
      </c>
      <c r="G33" s="6">
        <v>140034.07999999999</v>
      </c>
      <c r="H33" s="13" t="s">
        <v>3</v>
      </c>
      <c r="I33" s="13" t="s">
        <v>120</v>
      </c>
      <c r="J33" s="13" t="s">
        <v>121</v>
      </c>
      <c r="K33" s="13" t="s">
        <v>126</v>
      </c>
      <c r="L33" s="13" t="s">
        <v>4</v>
      </c>
      <c r="M33" s="13"/>
      <c r="N33" s="13" t="s">
        <v>5</v>
      </c>
      <c r="O33" s="13" t="s">
        <v>94</v>
      </c>
      <c r="P33" s="14">
        <v>6461.58</v>
      </c>
      <c r="Q33" s="14">
        <v>1</v>
      </c>
      <c r="R33" s="14">
        <v>6461.58</v>
      </c>
      <c r="S33" s="13" t="s">
        <v>122</v>
      </c>
      <c r="T33" s="13" t="s">
        <v>123</v>
      </c>
      <c r="U33">
        <v>47</v>
      </c>
      <c r="V33">
        <v>2014</v>
      </c>
      <c r="W33" s="17">
        <v>41709</v>
      </c>
      <c r="X33" s="13" t="s">
        <v>93</v>
      </c>
      <c r="Z33" s="39">
        <v>2014</v>
      </c>
      <c r="AA33" s="39">
        <v>11</v>
      </c>
      <c r="AB33" s="42"/>
      <c r="AC33" s="42" t="s">
        <v>161</v>
      </c>
      <c r="AD33" s="42"/>
      <c r="AE33" s="44">
        <v>8925</v>
      </c>
      <c r="AF33" s="44">
        <v>12</v>
      </c>
      <c r="AG33" s="44">
        <v>1071</v>
      </c>
      <c r="AH33" s="42" t="s">
        <v>162</v>
      </c>
      <c r="AI33" s="42" t="s">
        <v>5</v>
      </c>
      <c r="AJ33" s="42" t="s">
        <v>4</v>
      </c>
      <c r="AK33" s="44">
        <v>-1071</v>
      </c>
      <c r="AL33" s="44">
        <v>-1071</v>
      </c>
      <c r="AM33" s="44">
        <v>-1071</v>
      </c>
      <c r="AN33" s="44">
        <v>0</v>
      </c>
    </row>
    <row r="34" spans="1:42" ht="15" x14ac:dyDescent="0.25">
      <c r="A34" s="9" t="s">
        <v>27</v>
      </c>
      <c r="B34" s="9" t="s">
        <v>4</v>
      </c>
      <c r="C34" s="9" t="s">
        <v>18</v>
      </c>
      <c r="D34" s="10">
        <v>151.72</v>
      </c>
      <c r="E34" s="10">
        <v>0</v>
      </c>
      <c r="G34" s="6">
        <v>-121410</v>
      </c>
      <c r="H34" s="13" t="s">
        <v>3</v>
      </c>
      <c r="I34" s="13" t="s">
        <v>120</v>
      </c>
      <c r="J34" s="13" t="s">
        <v>121</v>
      </c>
      <c r="K34" s="13" t="s">
        <v>127</v>
      </c>
      <c r="L34" s="13" t="s">
        <v>4</v>
      </c>
      <c r="M34" s="13"/>
      <c r="N34" s="13" t="s">
        <v>5</v>
      </c>
      <c r="O34" s="13" t="s">
        <v>94</v>
      </c>
      <c r="P34" s="14">
        <v>1166.67</v>
      </c>
      <c r="Q34" s="14">
        <v>1</v>
      </c>
      <c r="R34" s="14">
        <v>1166.67</v>
      </c>
      <c r="S34" s="13" t="s">
        <v>122</v>
      </c>
      <c r="T34" s="13" t="s">
        <v>123</v>
      </c>
      <c r="U34">
        <v>19</v>
      </c>
      <c r="V34">
        <v>2014</v>
      </c>
      <c r="W34" s="17">
        <v>41681</v>
      </c>
      <c r="X34" s="13" t="s">
        <v>93</v>
      </c>
      <c r="Z34" s="39">
        <v>2014</v>
      </c>
      <c r="AA34" s="39">
        <v>11</v>
      </c>
      <c r="AB34" s="42"/>
      <c r="AC34" s="42" t="s">
        <v>161</v>
      </c>
      <c r="AD34" s="42"/>
      <c r="AE34" s="44">
        <v>8925</v>
      </c>
      <c r="AF34" s="44">
        <v>12</v>
      </c>
      <c r="AG34" s="44">
        <v>1071</v>
      </c>
      <c r="AH34" s="42" t="s">
        <v>28</v>
      </c>
      <c r="AI34" s="42" t="s">
        <v>5</v>
      </c>
      <c r="AJ34" s="42" t="s">
        <v>4</v>
      </c>
      <c r="AK34" s="44">
        <v>1071</v>
      </c>
      <c r="AL34" s="44">
        <v>1071</v>
      </c>
      <c r="AM34" s="44">
        <v>0</v>
      </c>
      <c r="AN34" s="44">
        <v>1071</v>
      </c>
      <c r="AO34" s="6">
        <v>1071</v>
      </c>
    </row>
    <row r="35" spans="1:42" ht="15" x14ac:dyDescent="0.25">
      <c r="A35" s="9" t="s">
        <v>16</v>
      </c>
      <c r="B35" s="9" t="s">
        <v>4</v>
      </c>
      <c r="C35" s="9" t="s">
        <v>5</v>
      </c>
      <c r="D35" s="10">
        <v>24348.16</v>
      </c>
      <c r="E35" s="10">
        <v>18541</v>
      </c>
      <c r="G35" s="6">
        <v>-8940.08</v>
      </c>
      <c r="H35" s="13" t="s">
        <v>3</v>
      </c>
      <c r="I35" s="13" t="s">
        <v>120</v>
      </c>
      <c r="J35" s="13" t="s">
        <v>121</v>
      </c>
      <c r="K35" s="13" t="s">
        <v>127</v>
      </c>
      <c r="L35" s="13" t="s">
        <v>4</v>
      </c>
      <c r="M35" s="13"/>
      <c r="N35" s="13" t="s">
        <v>5</v>
      </c>
      <c r="O35" s="13" t="s">
        <v>94</v>
      </c>
      <c r="P35" s="14">
        <v>30158.33</v>
      </c>
      <c r="Q35" s="14">
        <v>1</v>
      </c>
      <c r="R35" s="14">
        <v>30158.33</v>
      </c>
      <c r="S35" s="13" t="s">
        <v>122</v>
      </c>
      <c r="T35" s="13" t="s">
        <v>123</v>
      </c>
      <c r="U35">
        <v>47</v>
      </c>
      <c r="V35">
        <v>2014</v>
      </c>
      <c r="W35" s="17">
        <v>41709</v>
      </c>
      <c r="X35" s="13" t="s">
        <v>93</v>
      </c>
      <c r="Z35" s="39">
        <v>2014</v>
      </c>
      <c r="AA35" s="39">
        <v>12</v>
      </c>
      <c r="AB35" s="42"/>
      <c r="AC35" s="42" t="s">
        <v>161</v>
      </c>
      <c r="AD35" s="42"/>
      <c r="AE35" s="44">
        <v>8925</v>
      </c>
      <c r="AF35" s="44">
        <v>12</v>
      </c>
      <c r="AG35" s="44">
        <v>1071</v>
      </c>
      <c r="AH35" s="42" t="s">
        <v>162</v>
      </c>
      <c r="AI35" s="42" t="s">
        <v>5</v>
      </c>
      <c r="AJ35" s="42" t="s">
        <v>4</v>
      </c>
      <c r="AK35" s="44">
        <v>1071</v>
      </c>
      <c r="AL35" s="44">
        <v>1071</v>
      </c>
      <c r="AM35" s="44">
        <v>0</v>
      </c>
      <c r="AN35" s="44">
        <v>1071</v>
      </c>
    </row>
    <row r="36" spans="1:42" ht="15" x14ac:dyDescent="0.25">
      <c r="A36" s="9" t="s">
        <v>17</v>
      </c>
      <c r="B36" s="9" t="s">
        <v>4</v>
      </c>
      <c r="C36" s="9" t="s">
        <v>5</v>
      </c>
      <c r="D36" s="10">
        <v>25840.48</v>
      </c>
      <c r="E36" s="10">
        <v>35000</v>
      </c>
      <c r="G36" s="6">
        <f>SUM(G33:G35)</f>
        <v>9683.9999999999873</v>
      </c>
      <c r="H36" s="13" t="s">
        <v>3</v>
      </c>
      <c r="I36" s="13" t="s">
        <v>120</v>
      </c>
      <c r="J36" s="13" t="s">
        <v>121</v>
      </c>
      <c r="K36" s="13" t="s">
        <v>127</v>
      </c>
      <c r="L36" s="13" t="s">
        <v>4</v>
      </c>
      <c r="M36" s="13"/>
      <c r="N36" s="13" t="s">
        <v>5</v>
      </c>
      <c r="O36" s="13" t="s">
        <v>94</v>
      </c>
      <c r="P36" s="14">
        <v>30158.33</v>
      </c>
      <c r="Q36" s="14">
        <v>1</v>
      </c>
      <c r="R36" s="14">
        <v>30158.33</v>
      </c>
      <c r="S36" s="13" t="s">
        <v>122</v>
      </c>
      <c r="T36" s="13" t="s">
        <v>123</v>
      </c>
      <c r="U36">
        <v>53</v>
      </c>
      <c r="V36">
        <v>2014</v>
      </c>
      <c r="W36" s="17">
        <v>41739</v>
      </c>
      <c r="X36" s="13" t="s">
        <v>93</v>
      </c>
      <c r="Z36" s="39">
        <v>2014</v>
      </c>
      <c r="AA36" s="39">
        <v>12</v>
      </c>
      <c r="AB36" s="42"/>
      <c r="AC36" s="42" t="s">
        <v>161</v>
      </c>
      <c r="AD36" s="42"/>
      <c r="AE36" s="44">
        <v>8925</v>
      </c>
      <c r="AF36" s="44">
        <v>12</v>
      </c>
      <c r="AG36" s="44">
        <v>1071</v>
      </c>
      <c r="AH36" s="42" t="s">
        <v>162</v>
      </c>
      <c r="AI36" s="42" t="s">
        <v>5</v>
      </c>
      <c r="AJ36" s="42" t="s">
        <v>4</v>
      </c>
      <c r="AK36" s="44">
        <v>-1071</v>
      </c>
      <c r="AL36" s="44">
        <v>-1071</v>
      </c>
      <c r="AM36" s="44">
        <v>-1071</v>
      </c>
      <c r="AN36" s="44">
        <v>0</v>
      </c>
    </row>
    <row r="37" spans="1:42" ht="15" x14ac:dyDescent="0.25">
      <c r="A37" s="9" t="s">
        <v>17</v>
      </c>
      <c r="B37" s="9" t="s">
        <v>4</v>
      </c>
      <c r="C37" s="9" t="s">
        <v>18</v>
      </c>
      <c r="D37" s="10">
        <v>37.93</v>
      </c>
      <c r="E37" s="10">
        <v>0</v>
      </c>
      <c r="H37" s="13" t="s">
        <v>3</v>
      </c>
      <c r="I37" s="13" t="s">
        <v>120</v>
      </c>
      <c r="J37" s="13" t="s">
        <v>121</v>
      </c>
      <c r="K37" s="13" t="s">
        <v>105</v>
      </c>
      <c r="L37" s="13" t="s">
        <v>4</v>
      </c>
      <c r="M37" s="13"/>
      <c r="N37" s="13" t="s">
        <v>5</v>
      </c>
      <c r="O37" s="13" t="s">
        <v>94</v>
      </c>
      <c r="P37" s="14">
        <v>16879.169999999998</v>
      </c>
      <c r="Q37" s="14">
        <v>1</v>
      </c>
      <c r="R37" s="14">
        <v>16879.169999999998</v>
      </c>
      <c r="S37" s="13" t="s">
        <v>122</v>
      </c>
      <c r="T37" s="13" t="s">
        <v>123</v>
      </c>
      <c r="U37">
        <v>1</v>
      </c>
      <c r="V37">
        <v>2014</v>
      </c>
      <c r="W37" s="17">
        <v>41649</v>
      </c>
      <c r="X37" s="13" t="s">
        <v>93</v>
      </c>
      <c r="Z37" s="39">
        <v>2014</v>
      </c>
      <c r="AA37" s="39">
        <v>12</v>
      </c>
      <c r="AB37" s="42"/>
      <c r="AC37" s="42" t="s">
        <v>161</v>
      </c>
      <c r="AD37" s="42"/>
      <c r="AE37" s="44">
        <v>8925</v>
      </c>
      <c r="AF37" s="44">
        <v>12</v>
      </c>
      <c r="AG37" s="44">
        <v>1071</v>
      </c>
      <c r="AH37" s="42" t="s">
        <v>28</v>
      </c>
      <c r="AI37" s="42" t="s">
        <v>5</v>
      </c>
      <c r="AJ37" s="42" t="s">
        <v>4</v>
      </c>
      <c r="AK37" s="44">
        <v>1071</v>
      </c>
      <c r="AL37" s="44">
        <v>1071</v>
      </c>
      <c r="AM37" s="44">
        <v>0</v>
      </c>
      <c r="AN37" s="44">
        <v>1071</v>
      </c>
      <c r="AO37" s="6">
        <v>1071</v>
      </c>
    </row>
    <row r="38" spans="1:42" ht="15" x14ac:dyDescent="0.25">
      <c r="A38" s="9" t="s">
        <v>17</v>
      </c>
      <c r="B38" s="9" t="s">
        <v>4</v>
      </c>
      <c r="C38" s="9" t="s">
        <v>14</v>
      </c>
      <c r="D38" s="10">
        <v>533.12</v>
      </c>
      <c r="E38" s="10">
        <v>0</v>
      </c>
      <c r="G38" s="6">
        <v>-9684</v>
      </c>
      <c r="H38" s="13" t="s">
        <v>3</v>
      </c>
      <c r="I38" s="13" t="s">
        <v>120</v>
      </c>
      <c r="J38" s="13" t="s">
        <v>121</v>
      </c>
      <c r="K38" s="13" t="s">
        <v>105</v>
      </c>
      <c r="L38" s="13" t="s">
        <v>4</v>
      </c>
      <c r="M38" s="13"/>
      <c r="N38" s="13" t="s">
        <v>5</v>
      </c>
      <c r="O38" s="13" t="s">
        <v>94</v>
      </c>
      <c r="P38" s="14">
        <v>16879.169999999998</v>
      </c>
      <c r="Q38" s="14">
        <v>1</v>
      </c>
      <c r="R38" s="14">
        <v>16879.169999999998</v>
      </c>
      <c r="S38" s="13" t="s">
        <v>122</v>
      </c>
      <c r="T38" s="13" t="s">
        <v>123</v>
      </c>
      <c r="U38">
        <v>19</v>
      </c>
      <c r="V38">
        <v>2014</v>
      </c>
      <c r="W38" s="17">
        <v>41681</v>
      </c>
      <c r="X38" s="13" t="s">
        <v>93</v>
      </c>
      <c r="Z38" s="39">
        <v>2014</v>
      </c>
      <c r="AA38" s="39">
        <v>12</v>
      </c>
      <c r="AB38" s="42"/>
      <c r="AC38" s="42" t="s">
        <v>161</v>
      </c>
      <c r="AD38" s="42"/>
      <c r="AE38" s="44">
        <v>-10298.08</v>
      </c>
      <c r="AF38" s="44">
        <v>12</v>
      </c>
      <c r="AG38" s="44">
        <v>-1235.7696000000001</v>
      </c>
      <c r="AH38" s="42" t="s">
        <v>162</v>
      </c>
      <c r="AI38" s="42" t="s">
        <v>5</v>
      </c>
      <c r="AJ38" s="42" t="s">
        <v>4</v>
      </c>
      <c r="AK38" s="44">
        <v>-1235.77</v>
      </c>
      <c r="AL38" s="44">
        <v>-1235.77</v>
      </c>
      <c r="AM38" s="44">
        <v>-1235.77</v>
      </c>
      <c r="AN38" s="44">
        <v>0</v>
      </c>
    </row>
    <row r="39" spans="1:42" ht="15" x14ac:dyDescent="0.25">
      <c r="A39" s="9" t="s">
        <v>37</v>
      </c>
      <c r="B39" s="9" t="s">
        <v>4</v>
      </c>
      <c r="C39" s="9" t="s">
        <v>5</v>
      </c>
      <c r="D39" s="10">
        <v>-942599.04</v>
      </c>
      <c r="E39" s="10">
        <v>-1036855</v>
      </c>
      <c r="F39" s="6" t="s">
        <v>137</v>
      </c>
      <c r="G39" s="6">
        <v>-8940</v>
      </c>
      <c r="H39" s="13" t="s">
        <v>3</v>
      </c>
      <c r="I39" s="13" t="s">
        <v>120</v>
      </c>
      <c r="J39" s="13" t="s">
        <v>121</v>
      </c>
      <c r="K39" s="13" t="s">
        <v>105</v>
      </c>
      <c r="L39" s="13" t="s">
        <v>4</v>
      </c>
      <c r="M39" s="13"/>
      <c r="N39" s="13" t="s">
        <v>5</v>
      </c>
      <c r="O39" s="13" t="s">
        <v>94</v>
      </c>
      <c r="P39" s="14">
        <v>16879.169999999998</v>
      </c>
      <c r="Q39" s="14">
        <v>1</v>
      </c>
      <c r="R39" s="14">
        <v>16879.169999999998</v>
      </c>
      <c r="S39" s="13" t="s">
        <v>122</v>
      </c>
      <c r="T39" s="13" t="s">
        <v>123</v>
      </c>
      <c r="U39">
        <v>47</v>
      </c>
      <c r="V39">
        <v>2014</v>
      </c>
      <c r="W39" s="17">
        <v>41709</v>
      </c>
      <c r="X39" s="13" t="s">
        <v>93</v>
      </c>
      <c r="Z39" s="39">
        <v>2014</v>
      </c>
      <c r="AA39" s="39">
        <v>12</v>
      </c>
      <c r="AB39" s="42"/>
      <c r="AC39" s="42" t="s">
        <v>161</v>
      </c>
      <c r="AD39" s="42"/>
      <c r="AE39" s="44">
        <v>-10298.08</v>
      </c>
      <c r="AF39" s="44">
        <v>12</v>
      </c>
      <c r="AG39" s="44">
        <v>-1235.7696000000001</v>
      </c>
      <c r="AH39" s="42" t="s">
        <v>162</v>
      </c>
      <c r="AI39" s="42" t="s">
        <v>5</v>
      </c>
      <c r="AJ39" s="42" t="s">
        <v>4</v>
      </c>
      <c r="AK39" s="44">
        <v>1235.77</v>
      </c>
      <c r="AL39" s="44">
        <v>1235.77</v>
      </c>
      <c r="AM39" s="44">
        <v>0</v>
      </c>
      <c r="AN39" s="44">
        <v>1235.77</v>
      </c>
    </row>
    <row r="40" spans="1:42" ht="15" x14ac:dyDescent="0.25">
      <c r="A40" s="9" t="s">
        <v>44</v>
      </c>
      <c r="B40" s="9" t="s">
        <v>4</v>
      </c>
      <c r="C40" s="9" t="s">
        <v>5</v>
      </c>
      <c r="D40" s="10">
        <v>-21296.65</v>
      </c>
      <c r="E40" s="10">
        <v>0</v>
      </c>
      <c r="F40" s="6" t="s">
        <v>280</v>
      </c>
      <c r="G40" s="6">
        <f>SUM(G38:G39)</f>
        <v>-18624</v>
      </c>
      <c r="H40" s="13" t="s">
        <v>3</v>
      </c>
      <c r="I40" s="13" t="s">
        <v>120</v>
      </c>
      <c r="J40" s="13" t="s">
        <v>121</v>
      </c>
      <c r="K40" s="13" t="s">
        <v>105</v>
      </c>
      <c r="L40" s="13" t="s">
        <v>4</v>
      </c>
      <c r="M40" s="13"/>
      <c r="N40" s="13" t="s">
        <v>5</v>
      </c>
      <c r="O40" s="13" t="s">
        <v>94</v>
      </c>
      <c r="P40" s="14">
        <v>16879.169999999998</v>
      </c>
      <c r="Q40" s="14">
        <v>1</v>
      </c>
      <c r="R40" s="14">
        <v>16879.169999999998</v>
      </c>
      <c r="S40" s="13" t="s">
        <v>122</v>
      </c>
      <c r="T40" s="13" t="s">
        <v>123</v>
      </c>
      <c r="U40">
        <v>53</v>
      </c>
      <c r="V40">
        <v>2014</v>
      </c>
      <c r="W40" s="17">
        <v>41739</v>
      </c>
      <c r="X40" s="13" t="s">
        <v>93</v>
      </c>
      <c r="Z40" s="39">
        <v>2014</v>
      </c>
      <c r="AA40" s="39">
        <v>12</v>
      </c>
      <c r="AB40" s="42"/>
      <c r="AC40" s="42" t="s">
        <v>161</v>
      </c>
      <c r="AD40" s="42"/>
      <c r="AE40" s="44">
        <v>-10298.08</v>
      </c>
      <c r="AF40" s="44">
        <v>12</v>
      </c>
      <c r="AG40" s="44">
        <v>-1235.7696000000001</v>
      </c>
      <c r="AH40" s="42" t="s">
        <v>28</v>
      </c>
      <c r="AI40" s="42" t="s">
        <v>5</v>
      </c>
      <c r="AJ40" s="42" t="s">
        <v>4</v>
      </c>
      <c r="AK40" s="44">
        <v>-1235.77</v>
      </c>
      <c r="AL40" s="44">
        <v>-1235.77</v>
      </c>
      <c r="AM40" s="44">
        <v>-1235.77</v>
      </c>
      <c r="AN40" s="44">
        <v>0</v>
      </c>
      <c r="AO40" s="6">
        <v>-1235.77</v>
      </c>
      <c r="AP40" s="10">
        <f>SUM(AL2:AL40)</f>
        <v>11632.71</v>
      </c>
    </row>
    <row r="41" spans="1:42" ht="15" x14ac:dyDescent="0.25">
      <c r="A41" s="9" t="s">
        <v>38</v>
      </c>
      <c r="B41" s="9" t="s">
        <v>4</v>
      </c>
      <c r="C41" s="9" t="s">
        <v>5</v>
      </c>
      <c r="D41" s="10">
        <v>-70176</v>
      </c>
      <c r="E41" s="10">
        <v>-111011</v>
      </c>
      <c r="F41" s="6" t="s">
        <v>280</v>
      </c>
      <c r="H41" s="13" t="s">
        <v>3</v>
      </c>
      <c r="I41" s="13" t="s">
        <v>120</v>
      </c>
      <c r="J41" s="13" t="s">
        <v>121</v>
      </c>
      <c r="K41" s="13" t="s">
        <v>105</v>
      </c>
      <c r="L41" s="13" t="s">
        <v>4</v>
      </c>
      <c r="M41" s="13"/>
      <c r="N41" s="13" t="s">
        <v>5</v>
      </c>
      <c r="O41" s="13" t="s">
        <v>94</v>
      </c>
      <c r="P41" s="14">
        <v>16879.169999999998</v>
      </c>
      <c r="Q41" s="14">
        <v>1</v>
      </c>
      <c r="R41" s="14">
        <v>16879.169999999998</v>
      </c>
      <c r="S41" s="13" t="s">
        <v>122</v>
      </c>
      <c r="T41" s="13" t="s">
        <v>123</v>
      </c>
      <c r="U41">
        <v>54</v>
      </c>
      <c r="V41">
        <v>2014</v>
      </c>
      <c r="W41" s="17">
        <v>41768</v>
      </c>
      <c r="X41" s="13" t="s">
        <v>93</v>
      </c>
      <c r="Z41" s="39">
        <v>2014</v>
      </c>
      <c r="AA41" s="39">
        <v>3</v>
      </c>
      <c r="AB41" s="42"/>
      <c r="AC41" s="42" t="s">
        <v>167</v>
      </c>
      <c r="AD41" s="42" t="s">
        <v>168</v>
      </c>
      <c r="AE41" s="44">
        <v>250</v>
      </c>
      <c r="AF41" s="44">
        <v>0</v>
      </c>
      <c r="AG41" s="44">
        <v>-250</v>
      </c>
      <c r="AH41" s="42" t="s">
        <v>32</v>
      </c>
      <c r="AI41" s="42" t="s">
        <v>5</v>
      </c>
      <c r="AJ41" s="42" t="s">
        <v>4</v>
      </c>
      <c r="AK41" s="44">
        <v>-250</v>
      </c>
      <c r="AL41" s="44">
        <v>-250</v>
      </c>
      <c r="AM41" s="44">
        <v>-250</v>
      </c>
      <c r="AN41" s="44">
        <v>0</v>
      </c>
      <c r="AO41" s="6">
        <f>SUM(AO2:AO40)</f>
        <v>11632.71</v>
      </c>
    </row>
    <row r="42" spans="1:42" ht="15" x14ac:dyDescent="0.25">
      <c r="A42" s="9" t="s">
        <v>39</v>
      </c>
      <c r="B42" s="9" t="s">
        <v>4</v>
      </c>
      <c r="C42" s="9" t="s">
        <v>18</v>
      </c>
      <c r="D42" s="10">
        <v>-5195</v>
      </c>
      <c r="E42" s="10">
        <v>0</v>
      </c>
      <c r="H42" s="13" t="s">
        <v>3</v>
      </c>
      <c r="I42" s="13" t="s">
        <v>120</v>
      </c>
      <c r="J42" s="13" t="s">
        <v>121</v>
      </c>
      <c r="K42" s="13" t="s">
        <v>105</v>
      </c>
      <c r="L42" s="13" t="s">
        <v>4</v>
      </c>
      <c r="M42" s="13"/>
      <c r="N42" s="13" t="s">
        <v>5</v>
      </c>
      <c r="O42" s="13" t="s">
        <v>94</v>
      </c>
      <c r="P42" s="14">
        <v>16879.169999999998</v>
      </c>
      <c r="Q42" s="14">
        <v>1</v>
      </c>
      <c r="R42" s="14">
        <v>16879.169999999998</v>
      </c>
      <c r="S42" s="13" t="s">
        <v>122</v>
      </c>
      <c r="T42" s="13" t="s">
        <v>123</v>
      </c>
      <c r="U42">
        <v>59</v>
      </c>
      <c r="V42">
        <v>2014</v>
      </c>
      <c r="W42" s="17">
        <v>41801</v>
      </c>
      <c r="X42" s="13" t="s">
        <v>93</v>
      </c>
      <c r="Z42" s="39">
        <v>2014</v>
      </c>
      <c r="AA42" s="39">
        <v>4</v>
      </c>
      <c r="AB42" s="42"/>
      <c r="AC42" s="42" t="s">
        <v>167</v>
      </c>
      <c r="AD42" s="42" t="s">
        <v>168</v>
      </c>
      <c r="AE42" s="44">
        <v>250</v>
      </c>
      <c r="AF42" s="44">
        <v>0</v>
      </c>
      <c r="AG42" s="44">
        <v>-250</v>
      </c>
      <c r="AH42" s="42" t="s">
        <v>32</v>
      </c>
      <c r="AI42" s="42" t="s">
        <v>5</v>
      </c>
      <c r="AJ42" s="42" t="s">
        <v>4</v>
      </c>
      <c r="AK42" s="44">
        <v>-250</v>
      </c>
      <c r="AL42" s="44">
        <v>-250</v>
      </c>
      <c r="AM42" s="44">
        <v>-250</v>
      </c>
      <c r="AN42" s="44">
        <v>0</v>
      </c>
    </row>
    <row r="43" spans="1:42" ht="15" x14ac:dyDescent="0.25">
      <c r="A43" s="9" t="s">
        <v>40</v>
      </c>
      <c r="B43" s="9" t="s">
        <v>4</v>
      </c>
      <c r="C43" s="9" t="s">
        <v>5</v>
      </c>
      <c r="D43" s="10">
        <v>-433486</v>
      </c>
      <c r="E43" s="10">
        <v>-198797</v>
      </c>
      <c r="H43" s="13" t="s">
        <v>3</v>
      </c>
      <c r="I43" s="13" t="s">
        <v>120</v>
      </c>
      <c r="J43" s="13" t="s">
        <v>121</v>
      </c>
      <c r="K43" s="13" t="s">
        <v>105</v>
      </c>
      <c r="L43" s="13" t="s">
        <v>4</v>
      </c>
      <c r="M43" s="13"/>
      <c r="N43" s="13" t="s">
        <v>5</v>
      </c>
      <c r="O43" s="13" t="s">
        <v>94</v>
      </c>
      <c r="P43" s="14">
        <v>16879.169999999998</v>
      </c>
      <c r="Q43" s="14">
        <v>1</v>
      </c>
      <c r="R43" s="14">
        <v>16879.169999999998</v>
      </c>
      <c r="S43" s="13" t="s">
        <v>122</v>
      </c>
      <c r="T43" s="13" t="s">
        <v>123</v>
      </c>
      <c r="U43">
        <v>62</v>
      </c>
      <c r="V43">
        <v>2014</v>
      </c>
      <c r="W43" s="17">
        <v>41830</v>
      </c>
      <c r="X43" s="13" t="s">
        <v>93</v>
      </c>
      <c r="Z43" s="39">
        <v>2014</v>
      </c>
      <c r="AA43" s="39">
        <v>5</v>
      </c>
      <c r="AB43" s="42"/>
      <c r="AC43" s="42" t="s">
        <v>167</v>
      </c>
      <c r="AD43" s="42" t="s">
        <v>168</v>
      </c>
      <c r="AE43" s="44">
        <v>250</v>
      </c>
      <c r="AF43" s="44">
        <v>0</v>
      </c>
      <c r="AG43" s="44">
        <v>-250</v>
      </c>
      <c r="AH43" s="42" t="s">
        <v>32</v>
      </c>
      <c r="AI43" s="42" t="s">
        <v>5</v>
      </c>
      <c r="AJ43" s="42" t="s">
        <v>4</v>
      </c>
      <c r="AK43" s="44">
        <v>-250</v>
      </c>
      <c r="AL43" s="44">
        <v>-250</v>
      </c>
      <c r="AM43" s="44">
        <v>-250</v>
      </c>
      <c r="AN43" s="44">
        <v>0</v>
      </c>
    </row>
    <row r="44" spans="1:42" ht="15" x14ac:dyDescent="0.25">
      <c r="A44" s="9" t="s">
        <v>41</v>
      </c>
      <c r="B44" s="9" t="s">
        <v>4</v>
      </c>
      <c r="C44" s="9" t="s">
        <v>5</v>
      </c>
      <c r="D44" s="10">
        <v>-25840.48</v>
      </c>
      <c r="E44" s="10">
        <v>-35000</v>
      </c>
      <c r="H44" s="13" t="s">
        <v>3</v>
      </c>
      <c r="I44" s="13" t="s">
        <v>120</v>
      </c>
      <c r="J44" s="13" t="s">
        <v>121</v>
      </c>
      <c r="K44" s="13" t="s">
        <v>105</v>
      </c>
      <c r="L44" s="13" t="s">
        <v>4</v>
      </c>
      <c r="M44" s="13"/>
      <c r="N44" s="13" t="s">
        <v>5</v>
      </c>
      <c r="O44" s="13" t="s">
        <v>94</v>
      </c>
      <c r="P44" s="14">
        <v>16879.169999999998</v>
      </c>
      <c r="Q44" s="14">
        <v>1</v>
      </c>
      <c r="R44" s="14">
        <v>16879.169999999998</v>
      </c>
      <c r="S44" s="13" t="s">
        <v>122</v>
      </c>
      <c r="T44" s="13" t="s">
        <v>123</v>
      </c>
      <c r="U44">
        <v>65</v>
      </c>
      <c r="V44">
        <v>2014</v>
      </c>
      <c r="W44" s="17">
        <v>41862</v>
      </c>
      <c r="X44" s="13" t="s">
        <v>93</v>
      </c>
      <c r="Z44" s="39">
        <v>2014</v>
      </c>
      <c r="AA44" s="39">
        <v>6</v>
      </c>
      <c r="AB44" s="42"/>
      <c r="AC44" s="42" t="s">
        <v>167</v>
      </c>
      <c r="AD44" s="42" t="s">
        <v>168</v>
      </c>
      <c r="AE44" s="44">
        <v>250</v>
      </c>
      <c r="AF44" s="44">
        <v>0</v>
      </c>
      <c r="AG44" s="44">
        <v>-250</v>
      </c>
      <c r="AH44" s="42" t="s">
        <v>32</v>
      </c>
      <c r="AI44" s="42" t="s">
        <v>5</v>
      </c>
      <c r="AJ44" s="42" t="s">
        <v>4</v>
      </c>
      <c r="AK44" s="44">
        <v>-250</v>
      </c>
      <c r="AL44" s="44">
        <v>-250</v>
      </c>
      <c r="AM44" s="44">
        <v>-250</v>
      </c>
      <c r="AN44" s="44">
        <v>0</v>
      </c>
    </row>
    <row r="45" spans="1:42" ht="15" x14ac:dyDescent="0.25">
      <c r="A45" s="9" t="s">
        <v>41</v>
      </c>
      <c r="B45" s="9" t="s">
        <v>4</v>
      </c>
      <c r="C45" s="9" t="s">
        <v>18</v>
      </c>
      <c r="D45" s="10">
        <v>-37.93</v>
      </c>
      <c r="E45" s="10">
        <v>0</v>
      </c>
      <c r="H45" s="13" t="s">
        <v>3</v>
      </c>
      <c r="I45" s="13" t="s">
        <v>120</v>
      </c>
      <c r="J45" s="13" t="s">
        <v>121</v>
      </c>
      <c r="K45" s="13" t="s">
        <v>105</v>
      </c>
      <c r="L45" s="13" t="s">
        <v>4</v>
      </c>
      <c r="M45" s="13"/>
      <c r="N45" s="13" t="s">
        <v>5</v>
      </c>
      <c r="O45" s="13" t="s">
        <v>94</v>
      </c>
      <c r="P45" s="14">
        <v>16879.169999999998</v>
      </c>
      <c r="Q45" s="14">
        <v>1</v>
      </c>
      <c r="R45" s="14">
        <v>16879.169999999998</v>
      </c>
      <c r="S45" s="13" t="s">
        <v>122</v>
      </c>
      <c r="T45" s="13" t="s">
        <v>123</v>
      </c>
      <c r="U45">
        <v>69</v>
      </c>
      <c r="V45">
        <v>2014</v>
      </c>
      <c r="W45" s="17">
        <v>41893</v>
      </c>
      <c r="X45" s="13" t="s">
        <v>93</v>
      </c>
      <c r="Z45" s="39">
        <v>2014</v>
      </c>
      <c r="AA45" s="39">
        <v>8</v>
      </c>
      <c r="AB45" s="42"/>
      <c r="AC45" s="42" t="s">
        <v>167</v>
      </c>
      <c r="AD45" s="42" t="s">
        <v>168</v>
      </c>
      <c r="AE45" s="44">
        <v>250</v>
      </c>
      <c r="AF45" s="44">
        <v>0</v>
      </c>
      <c r="AG45" s="44">
        <v>-250</v>
      </c>
      <c r="AH45" s="42" t="s">
        <v>32</v>
      </c>
      <c r="AI45" s="42" t="s">
        <v>5</v>
      </c>
      <c r="AJ45" s="42" t="s">
        <v>4</v>
      </c>
      <c r="AK45" s="44">
        <v>-250</v>
      </c>
      <c r="AL45" s="44">
        <v>-250</v>
      </c>
      <c r="AM45" s="44">
        <v>-250</v>
      </c>
      <c r="AN45" s="44">
        <v>0</v>
      </c>
    </row>
    <row r="46" spans="1:42" ht="15" x14ac:dyDescent="0.25">
      <c r="A46" s="9" t="s">
        <v>41</v>
      </c>
      <c r="B46" s="9" t="s">
        <v>4</v>
      </c>
      <c r="C46" s="9" t="s">
        <v>14</v>
      </c>
      <c r="D46" s="10">
        <v>-533.12</v>
      </c>
      <c r="E46" s="10">
        <v>0</v>
      </c>
      <c r="H46" s="13" t="s">
        <v>3</v>
      </c>
      <c r="I46" s="13" t="s">
        <v>120</v>
      </c>
      <c r="J46" s="13" t="s">
        <v>121</v>
      </c>
      <c r="K46" s="13" t="s">
        <v>105</v>
      </c>
      <c r="L46" s="13" t="s">
        <v>4</v>
      </c>
      <c r="M46" s="13"/>
      <c r="N46" s="13" t="s">
        <v>5</v>
      </c>
      <c r="O46" s="13" t="s">
        <v>94</v>
      </c>
      <c r="P46" s="14">
        <v>17479.169999999998</v>
      </c>
      <c r="Q46" s="14">
        <v>1</v>
      </c>
      <c r="R46" s="14">
        <v>17479.169999999998</v>
      </c>
      <c r="S46" s="13" t="s">
        <v>122</v>
      </c>
      <c r="T46" s="13" t="s">
        <v>123</v>
      </c>
      <c r="U46">
        <v>71</v>
      </c>
      <c r="V46">
        <v>2014</v>
      </c>
      <c r="W46" s="17">
        <v>41921</v>
      </c>
      <c r="X46" s="13" t="s">
        <v>93</v>
      </c>
      <c r="Z46" s="39">
        <v>2014</v>
      </c>
      <c r="AA46" s="39">
        <v>9</v>
      </c>
      <c r="AB46" s="42"/>
      <c r="AC46" s="42" t="s">
        <v>167</v>
      </c>
      <c r="AD46" s="42" t="s">
        <v>168</v>
      </c>
      <c r="AE46" s="44">
        <v>250</v>
      </c>
      <c r="AF46" s="44">
        <v>0</v>
      </c>
      <c r="AG46" s="44">
        <v>-250</v>
      </c>
      <c r="AH46" s="42" t="s">
        <v>32</v>
      </c>
      <c r="AI46" s="42" t="s">
        <v>5</v>
      </c>
      <c r="AJ46" s="42" t="s">
        <v>4</v>
      </c>
      <c r="AK46" s="44">
        <v>-250</v>
      </c>
      <c r="AL46" s="44">
        <v>-250</v>
      </c>
      <c r="AM46" s="44">
        <v>-250</v>
      </c>
      <c r="AN46" s="44">
        <v>0</v>
      </c>
    </row>
    <row r="47" spans="1:42" ht="15" x14ac:dyDescent="0.25">
      <c r="A47" s="9" t="s">
        <v>42</v>
      </c>
      <c r="B47" s="9" t="s">
        <v>4</v>
      </c>
      <c r="C47" s="9" t="s">
        <v>43</v>
      </c>
      <c r="D47" s="10">
        <v>-108810</v>
      </c>
      <c r="E47" s="10">
        <v>0</v>
      </c>
      <c r="H47" s="13" t="s">
        <v>3</v>
      </c>
      <c r="I47" s="13" t="s">
        <v>120</v>
      </c>
      <c r="J47" s="13" t="s">
        <v>121</v>
      </c>
      <c r="K47" s="13" t="s">
        <v>105</v>
      </c>
      <c r="L47" s="13" t="s">
        <v>4</v>
      </c>
      <c r="M47" s="13"/>
      <c r="N47" s="13" t="s">
        <v>5</v>
      </c>
      <c r="O47" s="13" t="s">
        <v>94</v>
      </c>
      <c r="P47" s="14">
        <v>17479.169999999998</v>
      </c>
      <c r="Q47" s="14">
        <v>1</v>
      </c>
      <c r="R47" s="14">
        <v>17479.169999999998</v>
      </c>
      <c r="S47" s="13" t="s">
        <v>122</v>
      </c>
      <c r="T47" s="13" t="s">
        <v>123</v>
      </c>
      <c r="U47">
        <v>73</v>
      </c>
      <c r="V47">
        <v>2014</v>
      </c>
      <c r="W47" s="17">
        <v>41954</v>
      </c>
      <c r="X47" s="13" t="s">
        <v>93</v>
      </c>
      <c r="Z47" s="39">
        <v>2014</v>
      </c>
      <c r="AA47" s="39">
        <v>10</v>
      </c>
      <c r="AB47" s="42"/>
      <c r="AC47" s="42" t="s">
        <v>167</v>
      </c>
      <c r="AD47" s="42" t="s">
        <v>168</v>
      </c>
      <c r="AE47" s="44">
        <v>250</v>
      </c>
      <c r="AF47" s="44">
        <v>0</v>
      </c>
      <c r="AG47" s="44">
        <v>-250</v>
      </c>
      <c r="AH47" s="42" t="s">
        <v>32</v>
      </c>
      <c r="AI47" s="42" t="s">
        <v>5</v>
      </c>
      <c r="AJ47" s="42" t="s">
        <v>4</v>
      </c>
      <c r="AK47" s="44">
        <v>-250</v>
      </c>
      <c r="AL47" s="44">
        <v>-250</v>
      </c>
      <c r="AM47" s="44">
        <v>-250</v>
      </c>
      <c r="AN47" s="44">
        <v>0</v>
      </c>
    </row>
    <row r="48" spans="1:42" ht="15" x14ac:dyDescent="0.25">
      <c r="A48" s="9" t="s">
        <v>42</v>
      </c>
      <c r="B48" s="9" t="s">
        <v>4</v>
      </c>
      <c r="C48" s="9" t="s">
        <v>5</v>
      </c>
      <c r="D48" s="10">
        <v>-140034.07999999999</v>
      </c>
      <c r="E48" s="10">
        <v>-118000</v>
      </c>
      <c r="F48" s="6" t="s">
        <v>277</v>
      </c>
      <c r="H48" s="13" t="s">
        <v>3</v>
      </c>
      <c r="I48" s="13" t="s">
        <v>120</v>
      </c>
      <c r="J48" s="13" t="s">
        <v>121</v>
      </c>
      <c r="K48" s="13" t="s">
        <v>105</v>
      </c>
      <c r="L48" s="13" t="s">
        <v>4</v>
      </c>
      <c r="M48" s="13"/>
      <c r="N48" s="13" t="s">
        <v>5</v>
      </c>
      <c r="O48" s="13" t="s">
        <v>94</v>
      </c>
      <c r="P48" s="14">
        <v>17479.169999999998</v>
      </c>
      <c r="Q48" s="14">
        <v>1</v>
      </c>
      <c r="R48" s="14">
        <v>17479.169999999998</v>
      </c>
      <c r="S48" s="13" t="s">
        <v>122</v>
      </c>
      <c r="T48" s="13" t="s">
        <v>123</v>
      </c>
      <c r="U48">
        <v>76</v>
      </c>
      <c r="V48">
        <v>2014</v>
      </c>
      <c r="W48" s="17">
        <v>41984</v>
      </c>
      <c r="X48" s="13" t="s">
        <v>93</v>
      </c>
      <c r="Z48" s="39">
        <v>2014</v>
      </c>
      <c r="AA48" s="39">
        <v>11</v>
      </c>
      <c r="AB48" s="42"/>
      <c r="AC48" s="42" t="s">
        <v>167</v>
      </c>
      <c r="AD48" s="42" t="s">
        <v>168</v>
      </c>
      <c r="AE48" s="44">
        <v>250</v>
      </c>
      <c r="AF48" s="44">
        <v>0</v>
      </c>
      <c r="AG48" s="44">
        <v>-250</v>
      </c>
      <c r="AH48" s="42" t="s">
        <v>32</v>
      </c>
      <c r="AI48" s="42" t="s">
        <v>5</v>
      </c>
      <c r="AJ48" s="42" t="s">
        <v>4</v>
      </c>
      <c r="AK48" s="44">
        <v>-250</v>
      </c>
      <c r="AL48" s="44">
        <v>-250</v>
      </c>
      <c r="AM48" s="44">
        <v>-250</v>
      </c>
      <c r="AN48" s="44">
        <v>0</v>
      </c>
    </row>
    <row r="49" spans="1:40" ht="15" x14ac:dyDescent="0.25">
      <c r="D49" s="16">
        <f>SUM(D2:D48)</f>
        <v>4171461.8000000007</v>
      </c>
      <c r="E49" s="16">
        <f>SUM(E2:E48)</f>
        <v>4543468</v>
      </c>
      <c r="H49" s="13" t="s">
        <v>3</v>
      </c>
      <c r="I49" s="13" t="s">
        <v>120</v>
      </c>
      <c r="J49" s="13" t="s">
        <v>121</v>
      </c>
      <c r="K49" s="13" t="s">
        <v>128</v>
      </c>
      <c r="L49" s="13" t="s">
        <v>4</v>
      </c>
      <c r="M49" s="13"/>
      <c r="N49" s="13" t="s">
        <v>5</v>
      </c>
      <c r="O49" s="13" t="s">
        <v>94</v>
      </c>
      <c r="P49" s="14">
        <v>82510.25</v>
      </c>
      <c r="Q49" s="14">
        <v>1</v>
      </c>
      <c r="R49" s="14">
        <v>82510.25</v>
      </c>
      <c r="S49" s="13" t="s">
        <v>122</v>
      </c>
      <c r="T49" s="13" t="s">
        <v>123</v>
      </c>
      <c r="U49">
        <v>59</v>
      </c>
      <c r="V49">
        <v>2014</v>
      </c>
      <c r="W49" s="17">
        <v>41801</v>
      </c>
      <c r="X49" s="13" t="s">
        <v>93</v>
      </c>
      <c r="Z49" s="39">
        <v>2014</v>
      </c>
      <c r="AA49" s="39">
        <v>12</v>
      </c>
      <c r="AB49" s="42"/>
      <c r="AC49" s="42" t="s">
        <v>167</v>
      </c>
      <c r="AD49" s="42" t="s">
        <v>168</v>
      </c>
      <c r="AE49" s="44">
        <v>250</v>
      </c>
      <c r="AF49" s="44">
        <v>0</v>
      </c>
      <c r="AG49" s="44">
        <v>-250</v>
      </c>
      <c r="AH49" s="42" t="s">
        <v>32</v>
      </c>
      <c r="AI49" s="42" t="s">
        <v>5</v>
      </c>
      <c r="AJ49" s="42" t="s">
        <v>4</v>
      </c>
      <c r="AK49" s="44">
        <v>-250</v>
      </c>
      <c r="AL49" s="44">
        <v>-250</v>
      </c>
      <c r="AM49" s="44">
        <v>-250</v>
      </c>
      <c r="AN49" s="44">
        <v>0</v>
      </c>
    </row>
    <row r="50" spans="1:40" ht="15" x14ac:dyDescent="0.25">
      <c r="A50" s="19" t="s">
        <v>133</v>
      </c>
      <c r="B50" s="19" t="s">
        <v>293</v>
      </c>
      <c r="C50" s="19"/>
      <c r="D50" s="20">
        <v>107100</v>
      </c>
      <c r="E50" s="19"/>
      <c r="F50" s="19" t="s">
        <v>297</v>
      </c>
      <c r="G50" s="6" t="s">
        <v>107</v>
      </c>
      <c r="H50" s="13" t="s">
        <v>3</v>
      </c>
      <c r="I50" s="13" t="s">
        <v>120</v>
      </c>
      <c r="J50" s="13" t="s">
        <v>121</v>
      </c>
      <c r="K50" s="13" t="s">
        <v>107</v>
      </c>
      <c r="L50" s="13" t="s">
        <v>4</v>
      </c>
      <c r="M50" s="13"/>
      <c r="N50" s="13" t="s">
        <v>5</v>
      </c>
      <c r="O50" s="13" t="s">
        <v>94</v>
      </c>
      <c r="P50" s="14">
        <v>8925</v>
      </c>
      <c r="Q50" s="14">
        <v>1</v>
      </c>
      <c r="R50" s="14">
        <v>8925</v>
      </c>
      <c r="S50" s="13" t="s">
        <v>122</v>
      </c>
      <c r="T50" s="13" t="s">
        <v>123</v>
      </c>
      <c r="U50">
        <v>1</v>
      </c>
      <c r="V50">
        <v>2014</v>
      </c>
      <c r="W50" s="17">
        <v>41649</v>
      </c>
      <c r="X50" s="13" t="s">
        <v>93</v>
      </c>
      <c r="Z50" s="39">
        <v>2014</v>
      </c>
      <c r="AA50" s="39">
        <v>1</v>
      </c>
      <c r="AB50" s="42"/>
      <c r="AC50" s="42" t="s">
        <v>169</v>
      </c>
      <c r="AD50" s="42"/>
      <c r="AE50" s="44">
        <v>7</v>
      </c>
      <c r="AF50" s="44">
        <v>0</v>
      </c>
      <c r="AG50" s="44">
        <v>7</v>
      </c>
      <c r="AH50" s="42" t="s">
        <v>9</v>
      </c>
      <c r="AI50" s="42" t="s">
        <v>5</v>
      </c>
      <c r="AJ50" s="42" t="s">
        <v>4</v>
      </c>
      <c r="AK50" s="44">
        <v>7</v>
      </c>
      <c r="AL50" s="44">
        <v>7</v>
      </c>
      <c r="AM50" s="44">
        <v>0</v>
      </c>
      <c r="AN50" s="44">
        <v>7</v>
      </c>
    </row>
    <row r="51" spans="1:40" ht="15" x14ac:dyDescent="0.25">
      <c r="A51" s="19" t="s">
        <v>135</v>
      </c>
      <c r="B51" s="19" t="s">
        <v>293</v>
      </c>
      <c r="C51" s="19"/>
      <c r="D51" s="20">
        <v>11632.71</v>
      </c>
      <c r="E51" s="19"/>
      <c r="F51" s="19" t="s">
        <v>298</v>
      </c>
      <c r="G51" s="6" t="s">
        <v>107</v>
      </c>
      <c r="H51" s="13" t="s">
        <v>3</v>
      </c>
      <c r="I51" s="13" t="s">
        <v>120</v>
      </c>
      <c r="J51" s="13" t="s">
        <v>121</v>
      </c>
      <c r="K51" s="13" t="s">
        <v>107</v>
      </c>
      <c r="L51" s="13" t="s">
        <v>4</v>
      </c>
      <c r="M51" s="13"/>
      <c r="N51" s="13" t="s">
        <v>5</v>
      </c>
      <c r="O51" s="13" t="s">
        <v>94</v>
      </c>
      <c r="P51" s="14">
        <v>8925</v>
      </c>
      <c r="Q51" s="14">
        <v>1</v>
      </c>
      <c r="R51" s="14">
        <v>8925</v>
      </c>
      <c r="S51" s="13" t="s">
        <v>122</v>
      </c>
      <c r="T51" s="13" t="s">
        <v>123</v>
      </c>
      <c r="U51">
        <v>19</v>
      </c>
      <c r="V51">
        <v>2014</v>
      </c>
      <c r="W51" s="17">
        <v>41681</v>
      </c>
      <c r="X51" s="13" t="s">
        <v>93</v>
      </c>
      <c r="Z51" s="39">
        <v>2014</v>
      </c>
      <c r="AA51" s="39">
        <v>1</v>
      </c>
      <c r="AB51" s="42"/>
      <c r="AC51" s="42" t="s">
        <v>170</v>
      </c>
      <c r="AD51" s="42"/>
      <c r="AE51" s="44">
        <v>46.5</v>
      </c>
      <c r="AF51" s="44">
        <v>0</v>
      </c>
      <c r="AG51" s="44">
        <v>46.5</v>
      </c>
      <c r="AH51" s="42" t="s">
        <v>9</v>
      </c>
      <c r="AI51" s="42" t="s">
        <v>5</v>
      </c>
      <c r="AJ51" s="42" t="s">
        <v>4</v>
      </c>
      <c r="AK51" s="44">
        <v>46.5</v>
      </c>
      <c r="AL51" s="44">
        <v>46.5</v>
      </c>
      <c r="AM51" s="44">
        <v>0</v>
      </c>
      <c r="AN51" s="44">
        <v>46.5</v>
      </c>
    </row>
    <row r="52" spans="1:40" ht="15" x14ac:dyDescent="0.25">
      <c r="A52" s="19" t="s">
        <v>134</v>
      </c>
      <c r="B52" s="19" t="s">
        <v>293</v>
      </c>
      <c r="C52" s="19"/>
      <c r="D52" s="20">
        <v>-10298</v>
      </c>
      <c r="E52" s="19"/>
      <c r="F52" s="19" t="s">
        <v>172</v>
      </c>
      <c r="G52" s="6" t="s">
        <v>107</v>
      </c>
      <c r="H52" s="13" t="s">
        <v>3</v>
      </c>
      <c r="I52" s="13" t="s">
        <v>120</v>
      </c>
      <c r="J52" s="13" t="s">
        <v>121</v>
      </c>
      <c r="K52" s="13" t="s">
        <v>107</v>
      </c>
      <c r="L52" s="13" t="s">
        <v>4</v>
      </c>
      <c r="M52" s="13"/>
      <c r="N52" s="13" t="s">
        <v>5</v>
      </c>
      <c r="O52" s="13" t="s">
        <v>94</v>
      </c>
      <c r="P52" s="14">
        <v>8925</v>
      </c>
      <c r="Q52" s="14">
        <v>1</v>
      </c>
      <c r="R52" s="14">
        <v>8925</v>
      </c>
      <c r="S52" s="13" t="s">
        <v>122</v>
      </c>
      <c r="T52" s="13" t="s">
        <v>123</v>
      </c>
      <c r="U52">
        <v>47</v>
      </c>
      <c r="V52">
        <v>2014</v>
      </c>
      <c r="W52" s="17">
        <v>41709</v>
      </c>
      <c r="X52" s="13" t="s">
        <v>93</v>
      </c>
      <c r="Z52" s="39">
        <v>2014</v>
      </c>
      <c r="AA52" s="39">
        <v>10</v>
      </c>
      <c r="AB52" s="42" t="s">
        <v>90</v>
      </c>
      <c r="AC52" s="42" t="s">
        <v>171</v>
      </c>
      <c r="AD52" s="42"/>
      <c r="AE52" s="44">
        <v>2.5</v>
      </c>
      <c r="AF52" s="44">
        <v>107100</v>
      </c>
      <c r="AG52" s="44">
        <v>137.30769230769201</v>
      </c>
      <c r="AH52" s="42" t="s">
        <v>7</v>
      </c>
      <c r="AI52" s="42" t="s">
        <v>5</v>
      </c>
      <c r="AJ52" s="42" t="s">
        <v>4</v>
      </c>
      <c r="AK52" s="44">
        <v>137.31</v>
      </c>
      <c r="AL52" s="44">
        <v>137.31</v>
      </c>
      <c r="AM52" s="44">
        <v>0</v>
      </c>
      <c r="AN52" s="44">
        <v>137.31</v>
      </c>
    </row>
    <row r="53" spans="1:40" ht="15" x14ac:dyDescent="0.25">
      <c r="A53" s="29" t="s">
        <v>10</v>
      </c>
      <c r="B53" s="19" t="s">
        <v>293</v>
      </c>
      <c r="C53" s="19"/>
      <c r="D53" s="20">
        <f>D18</f>
        <v>869111.95</v>
      </c>
      <c r="E53" s="19"/>
      <c r="F53" s="19" t="s">
        <v>165</v>
      </c>
      <c r="G53" s="6" t="s">
        <v>107</v>
      </c>
      <c r="H53" s="13" t="s">
        <v>3</v>
      </c>
      <c r="I53" s="13" t="s">
        <v>120</v>
      </c>
      <c r="J53" s="13" t="s">
        <v>121</v>
      </c>
      <c r="K53" s="13" t="s">
        <v>107</v>
      </c>
      <c r="L53" s="13" t="s">
        <v>4</v>
      </c>
      <c r="M53" s="13"/>
      <c r="N53" s="13" t="s">
        <v>5</v>
      </c>
      <c r="O53" s="13" t="s">
        <v>94</v>
      </c>
      <c r="P53" s="14">
        <v>8925</v>
      </c>
      <c r="Q53" s="14">
        <v>1</v>
      </c>
      <c r="R53" s="14">
        <v>8925</v>
      </c>
      <c r="S53" s="13" t="s">
        <v>122</v>
      </c>
      <c r="T53" s="13" t="s">
        <v>123</v>
      </c>
      <c r="U53">
        <v>53</v>
      </c>
      <c r="V53">
        <v>2014</v>
      </c>
      <c r="W53" s="17">
        <v>41739</v>
      </c>
      <c r="X53" s="13" t="s">
        <v>93</v>
      </c>
      <c r="Z53" s="39">
        <v>2014</v>
      </c>
      <c r="AA53" s="39">
        <v>6</v>
      </c>
      <c r="AB53" s="42"/>
      <c r="AC53" s="42" t="s">
        <v>156</v>
      </c>
      <c r="AD53" s="42"/>
      <c r="AE53" s="44">
        <v>10298.07692</v>
      </c>
      <c r="AF53" s="44">
        <v>0</v>
      </c>
      <c r="AG53" s="44">
        <v>-10298.07692</v>
      </c>
      <c r="AH53" s="42" t="s">
        <v>33</v>
      </c>
      <c r="AI53" s="42" t="s">
        <v>5</v>
      </c>
      <c r="AJ53" s="42" t="s">
        <v>4</v>
      </c>
      <c r="AK53" s="44">
        <v>-10298.08</v>
      </c>
      <c r="AL53" s="44">
        <v>-10298.08</v>
      </c>
      <c r="AM53" s="44">
        <v>-10298.08</v>
      </c>
      <c r="AN53" s="44">
        <v>0</v>
      </c>
    </row>
    <row r="54" spans="1:40" ht="15" x14ac:dyDescent="0.25">
      <c r="A54" s="19" t="s">
        <v>145</v>
      </c>
      <c r="B54" s="19" t="s">
        <v>293</v>
      </c>
      <c r="C54" s="19"/>
      <c r="D54" s="20">
        <f>SUM(D3+D5+D7+D9+D10+D16+D19)</f>
        <v>268263.48000000004</v>
      </c>
      <c r="E54" s="19"/>
      <c r="F54" s="19" t="s">
        <v>164</v>
      </c>
      <c r="G54" s="6" t="s">
        <v>107</v>
      </c>
      <c r="H54" s="13" t="s">
        <v>3</v>
      </c>
      <c r="I54" s="13" t="s">
        <v>120</v>
      </c>
      <c r="J54" s="13" t="s">
        <v>121</v>
      </c>
      <c r="K54" s="13" t="s">
        <v>107</v>
      </c>
      <c r="L54" s="13" t="s">
        <v>4</v>
      </c>
      <c r="M54" s="13"/>
      <c r="N54" s="13" t="s">
        <v>5</v>
      </c>
      <c r="O54" s="13" t="s">
        <v>94</v>
      </c>
      <c r="P54" s="14">
        <v>8925</v>
      </c>
      <c r="Q54" s="14">
        <v>1</v>
      </c>
      <c r="R54" s="14">
        <v>8925</v>
      </c>
      <c r="S54" s="13" t="s">
        <v>122</v>
      </c>
      <c r="T54" s="13" t="s">
        <v>123</v>
      </c>
      <c r="U54">
        <v>54</v>
      </c>
      <c r="V54">
        <v>2014</v>
      </c>
      <c r="W54" s="17">
        <v>41768</v>
      </c>
      <c r="X54" s="13" t="s">
        <v>93</v>
      </c>
      <c r="Z54" s="39">
        <v>2014</v>
      </c>
      <c r="AA54" s="39">
        <v>1</v>
      </c>
      <c r="AB54" s="42" t="s">
        <v>106</v>
      </c>
      <c r="AC54" s="42" t="s">
        <v>91</v>
      </c>
      <c r="AD54" s="42" t="s">
        <v>107</v>
      </c>
      <c r="AE54" s="44">
        <v>107100</v>
      </c>
      <c r="AF54" s="44">
        <v>100</v>
      </c>
      <c r="AG54" s="44">
        <v>8925</v>
      </c>
      <c r="AH54" s="42" t="s">
        <v>3</v>
      </c>
      <c r="AI54" s="42" t="s">
        <v>5</v>
      </c>
      <c r="AJ54" s="42" t="s">
        <v>4</v>
      </c>
      <c r="AK54" s="44">
        <v>8925</v>
      </c>
      <c r="AL54" s="44">
        <v>8925</v>
      </c>
      <c r="AM54" s="44">
        <v>0</v>
      </c>
      <c r="AN54" s="44">
        <v>8925</v>
      </c>
    </row>
    <row r="55" spans="1:40" ht="15" x14ac:dyDescent="0.25">
      <c r="A55" s="19" t="s">
        <v>292</v>
      </c>
      <c r="B55" s="19" t="s">
        <v>294</v>
      </c>
      <c r="C55" s="19"/>
      <c r="D55" s="20">
        <f>SUM(((D2+D4+D6+D11+D12+D14-D50-D51)*13%))</f>
        <v>628013.47180000017</v>
      </c>
      <c r="E55" s="19"/>
      <c r="F55" s="19"/>
      <c r="G55" s="6" t="s">
        <v>107</v>
      </c>
      <c r="H55" s="13" t="s">
        <v>3</v>
      </c>
      <c r="I55" s="13" t="s">
        <v>120</v>
      </c>
      <c r="J55" s="13" t="s">
        <v>121</v>
      </c>
      <c r="K55" s="13" t="s">
        <v>107</v>
      </c>
      <c r="L55" s="13" t="s">
        <v>4</v>
      </c>
      <c r="M55" s="13"/>
      <c r="N55" s="13" t="s">
        <v>5</v>
      </c>
      <c r="O55" s="13" t="s">
        <v>94</v>
      </c>
      <c r="P55" s="14">
        <v>8925</v>
      </c>
      <c r="Q55" s="14">
        <v>1</v>
      </c>
      <c r="R55" s="14">
        <v>8925</v>
      </c>
      <c r="S55" s="13" t="s">
        <v>122</v>
      </c>
      <c r="T55" s="13" t="s">
        <v>123</v>
      </c>
      <c r="U55">
        <v>59</v>
      </c>
      <c r="V55">
        <v>2014</v>
      </c>
      <c r="W55" s="17">
        <v>41801</v>
      </c>
      <c r="X55" s="13" t="s">
        <v>93</v>
      </c>
      <c r="Z55" s="39">
        <v>2014</v>
      </c>
      <c r="AA55" s="39">
        <v>2</v>
      </c>
      <c r="AB55" s="42" t="s">
        <v>106</v>
      </c>
      <c r="AC55" s="42" t="s">
        <v>91</v>
      </c>
      <c r="AD55" s="42" t="s">
        <v>107</v>
      </c>
      <c r="AE55" s="44">
        <v>107100</v>
      </c>
      <c r="AF55" s="44">
        <v>100</v>
      </c>
      <c r="AG55" s="44">
        <v>8925</v>
      </c>
      <c r="AH55" s="42" t="s">
        <v>3</v>
      </c>
      <c r="AI55" s="42" t="s">
        <v>5</v>
      </c>
      <c r="AJ55" s="42" t="s">
        <v>4</v>
      </c>
      <c r="AK55" s="44">
        <v>8925</v>
      </c>
      <c r="AL55" s="44">
        <v>8925</v>
      </c>
      <c r="AM55" s="44">
        <v>0</v>
      </c>
      <c r="AN55" s="44">
        <v>8925</v>
      </c>
    </row>
    <row r="56" spans="1:40" ht="15" x14ac:dyDescent="0.25">
      <c r="A56" s="9" t="s">
        <v>209</v>
      </c>
      <c r="B56" s="19" t="s">
        <v>276</v>
      </c>
      <c r="C56" s="19"/>
      <c r="D56" s="10">
        <f>D15</f>
        <v>-7125</v>
      </c>
      <c r="E56" s="19"/>
      <c r="F56" s="19" t="s">
        <v>210</v>
      </c>
      <c r="G56" s="6" t="s">
        <v>107</v>
      </c>
      <c r="H56" s="13" t="s">
        <v>3</v>
      </c>
      <c r="I56" s="13" t="s">
        <v>120</v>
      </c>
      <c r="J56" s="13" t="s">
        <v>121</v>
      </c>
      <c r="K56" s="13" t="s">
        <v>107</v>
      </c>
      <c r="L56" s="13" t="s">
        <v>4</v>
      </c>
      <c r="M56" s="13"/>
      <c r="N56" s="13" t="s">
        <v>5</v>
      </c>
      <c r="O56" s="13" t="s">
        <v>94</v>
      </c>
      <c r="P56" s="14">
        <v>8925</v>
      </c>
      <c r="Q56" s="14">
        <v>1</v>
      </c>
      <c r="R56" s="14">
        <v>8925</v>
      </c>
      <c r="S56" s="13" t="s">
        <v>122</v>
      </c>
      <c r="T56" s="13" t="s">
        <v>123</v>
      </c>
      <c r="U56">
        <v>62</v>
      </c>
      <c r="V56">
        <v>2014</v>
      </c>
      <c r="W56" s="17">
        <v>41830</v>
      </c>
      <c r="X56" s="13" t="s">
        <v>93</v>
      </c>
      <c r="Z56" s="39">
        <v>2014</v>
      </c>
      <c r="AA56" s="39">
        <v>3</v>
      </c>
      <c r="AB56" s="42" t="s">
        <v>106</v>
      </c>
      <c r="AC56" s="42" t="s">
        <v>91</v>
      </c>
      <c r="AD56" s="42" t="s">
        <v>107</v>
      </c>
      <c r="AE56" s="44">
        <v>107100</v>
      </c>
      <c r="AF56" s="44">
        <v>100</v>
      </c>
      <c r="AG56" s="44">
        <v>8925</v>
      </c>
      <c r="AH56" s="42" t="s">
        <v>3</v>
      </c>
      <c r="AI56" s="42" t="s">
        <v>5</v>
      </c>
      <c r="AJ56" s="42" t="s">
        <v>4</v>
      </c>
      <c r="AK56" s="44">
        <v>8925</v>
      </c>
      <c r="AL56" s="44">
        <v>8925</v>
      </c>
      <c r="AM56" s="44">
        <v>0</v>
      </c>
      <c r="AN56" s="44">
        <v>8925</v>
      </c>
    </row>
    <row r="57" spans="1:40" ht="15" x14ac:dyDescent="0.25">
      <c r="A57" s="9" t="s">
        <v>211</v>
      </c>
      <c r="B57" s="19" t="s">
        <v>276</v>
      </c>
      <c r="D57" s="10">
        <f>D24</f>
        <v>105066.28</v>
      </c>
      <c r="F57" s="6" t="s">
        <v>212</v>
      </c>
      <c r="G57" s="6" t="s">
        <v>107</v>
      </c>
      <c r="H57" s="13" t="s">
        <v>3</v>
      </c>
      <c r="I57" s="13" t="s">
        <v>120</v>
      </c>
      <c r="J57" s="13" t="s">
        <v>121</v>
      </c>
      <c r="K57" s="13" t="s">
        <v>107</v>
      </c>
      <c r="L57" s="13" t="s">
        <v>4</v>
      </c>
      <c r="M57" s="13"/>
      <c r="N57" s="13" t="s">
        <v>5</v>
      </c>
      <c r="O57" s="13" t="s">
        <v>94</v>
      </c>
      <c r="P57" s="14">
        <v>8925</v>
      </c>
      <c r="Q57" s="14">
        <v>1</v>
      </c>
      <c r="R57" s="14">
        <v>8925</v>
      </c>
      <c r="S57" s="13" t="s">
        <v>122</v>
      </c>
      <c r="T57" s="13" t="s">
        <v>123</v>
      </c>
      <c r="U57">
        <v>65</v>
      </c>
      <c r="V57">
        <v>2014</v>
      </c>
      <c r="W57" s="17">
        <v>41862</v>
      </c>
      <c r="X57" s="13" t="s">
        <v>93</v>
      </c>
      <c r="Z57" s="39">
        <v>2014</v>
      </c>
      <c r="AA57" s="39">
        <v>4</v>
      </c>
      <c r="AB57" s="42" t="s">
        <v>106</v>
      </c>
      <c r="AC57" s="42" t="s">
        <v>91</v>
      </c>
      <c r="AD57" s="42" t="s">
        <v>107</v>
      </c>
      <c r="AE57" s="44">
        <v>107100</v>
      </c>
      <c r="AF57" s="44">
        <v>100</v>
      </c>
      <c r="AG57" s="44">
        <v>8925</v>
      </c>
      <c r="AH57" s="42" t="s">
        <v>3</v>
      </c>
      <c r="AI57" s="42" t="s">
        <v>5</v>
      </c>
      <c r="AJ57" s="42" t="s">
        <v>4</v>
      </c>
      <c r="AK57" s="44">
        <v>8925</v>
      </c>
      <c r="AL57" s="44">
        <v>8925</v>
      </c>
      <c r="AM57" s="44">
        <v>0</v>
      </c>
      <c r="AN57" s="44">
        <v>8925</v>
      </c>
    </row>
    <row r="58" spans="1:40" ht="15" x14ac:dyDescent="0.25">
      <c r="A58" s="9" t="s">
        <v>37</v>
      </c>
      <c r="B58" s="19" t="s">
        <v>293</v>
      </c>
      <c r="D58" s="10">
        <f>D39</f>
        <v>-942599.04</v>
      </c>
      <c r="F58" s="6" t="s">
        <v>213</v>
      </c>
      <c r="G58" s="6" t="s">
        <v>107</v>
      </c>
      <c r="H58" s="13" t="s">
        <v>3</v>
      </c>
      <c r="I58" s="13" t="s">
        <v>120</v>
      </c>
      <c r="J58" s="13" t="s">
        <v>121</v>
      </c>
      <c r="K58" s="13" t="s">
        <v>107</v>
      </c>
      <c r="L58" s="13" t="s">
        <v>4</v>
      </c>
      <c r="M58" s="13"/>
      <c r="N58" s="13" t="s">
        <v>5</v>
      </c>
      <c r="O58" s="13" t="s">
        <v>94</v>
      </c>
      <c r="P58" s="14">
        <v>8925</v>
      </c>
      <c r="Q58" s="14">
        <v>1</v>
      </c>
      <c r="R58" s="14">
        <v>8925</v>
      </c>
      <c r="S58" s="13" t="s">
        <v>122</v>
      </c>
      <c r="T58" s="13" t="s">
        <v>123</v>
      </c>
      <c r="U58">
        <v>69</v>
      </c>
      <c r="V58">
        <v>2014</v>
      </c>
      <c r="W58" s="17">
        <v>41893</v>
      </c>
      <c r="X58" s="13" t="s">
        <v>93</v>
      </c>
      <c r="Z58" s="39">
        <v>2014</v>
      </c>
      <c r="AA58" s="39">
        <v>5</v>
      </c>
      <c r="AB58" s="42" t="s">
        <v>106</v>
      </c>
      <c r="AC58" s="42" t="s">
        <v>91</v>
      </c>
      <c r="AD58" s="42" t="s">
        <v>107</v>
      </c>
      <c r="AE58" s="44">
        <v>107100</v>
      </c>
      <c r="AF58" s="44">
        <v>100</v>
      </c>
      <c r="AG58" s="44">
        <v>8925</v>
      </c>
      <c r="AH58" s="42" t="s">
        <v>3</v>
      </c>
      <c r="AI58" s="42" t="s">
        <v>5</v>
      </c>
      <c r="AJ58" s="42" t="s">
        <v>4</v>
      </c>
      <c r="AK58" s="44">
        <v>8925</v>
      </c>
      <c r="AL58" s="44">
        <v>8925</v>
      </c>
      <c r="AM58" s="44">
        <v>0</v>
      </c>
      <c r="AN58" s="44">
        <v>8925</v>
      </c>
    </row>
    <row r="59" spans="1:40" ht="15" x14ac:dyDescent="0.25">
      <c r="A59" s="9" t="s">
        <v>44</v>
      </c>
      <c r="B59" s="19" t="s">
        <v>293</v>
      </c>
      <c r="D59" s="10">
        <f>D40</f>
        <v>-21296.65</v>
      </c>
      <c r="F59" s="6" t="s">
        <v>281</v>
      </c>
      <c r="G59" s="6" t="s">
        <v>107</v>
      </c>
      <c r="H59" s="13" t="s">
        <v>3</v>
      </c>
      <c r="I59" s="13" t="s">
        <v>120</v>
      </c>
      <c r="J59" s="13" t="s">
        <v>121</v>
      </c>
      <c r="K59" s="13" t="s">
        <v>107</v>
      </c>
      <c r="L59" s="13" t="s">
        <v>4</v>
      </c>
      <c r="M59" s="13"/>
      <c r="N59" s="13" t="s">
        <v>5</v>
      </c>
      <c r="O59" s="13" t="s">
        <v>94</v>
      </c>
      <c r="P59" s="14">
        <v>8925</v>
      </c>
      <c r="Q59" s="14">
        <v>1</v>
      </c>
      <c r="R59" s="14">
        <v>8925</v>
      </c>
      <c r="S59" s="13" t="s">
        <v>122</v>
      </c>
      <c r="T59" s="13" t="s">
        <v>123</v>
      </c>
      <c r="U59">
        <v>71</v>
      </c>
      <c r="V59">
        <v>2014</v>
      </c>
      <c r="W59" s="17">
        <v>41921</v>
      </c>
      <c r="X59" s="13" t="s">
        <v>93</v>
      </c>
      <c r="Z59" s="39">
        <v>2014</v>
      </c>
      <c r="AA59" s="39">
        <v>6</v>
      </c>
      <c r="AB59" s="42" t="s">
        <v>106</v>
      </c>
      <c r="AC59" s="42" t="s">
        <v>91</v>
      </c>
      <c r="AD59" s="42" t="s">
        <v>107</v>
      </c>
      <c r="AE59" s="44">
        <v>107100</v>
      </c>
      <c r="AF59" s="44">
        <v>100</v>
      </c>
      <c r="AG59" s="44">
        <v>8925</v>
      </c>
      <c r="AH59" s="42" t="s">
        <v>3</v>
      </c>
      <c r="AI59" s="42" t="s">
        <v>5</v>
      </c>
      <c r="AJ59" s="42" t="s">
        <v>4</v>
      </c>
      <c r="AK59" s="44">
        <v>8925</v>
      </c>
      <c r="AL59" s="44">
        <v>8925</v>
      </c>
      <c r="AM59" s="44">
        <v>0</v>
      </c>
      <c r="AN59" s="44">
        <v>8925</v>
      </c>
    </row>
    <row r="60" spans="1:40" ht="15" x14ac:dyDescent="0.25">
      <c r="A60" s="9" t="s">
        <v>38</v>
      </c>
      <c r="B60" s="19" t="s">
        <v>293</v>
      </c>
      <c r="D60" s="10">
        <f>D41</f>
        <v>-70176</v>
      </c>
      <c r="F60" s="6" t="s">
        <v>214</v>
      </c>
      <c r="G60" s="6" t="s">
        <v>107</v>
      </c>
      <c r="H60" s="13" t="s">
        <v>3</v>
      </c>
      <c r="I60" s="13" t="s">
        <v>120</v>
      </c>
      <c r="J60" s="13" t="s">
        <v>121</v>
      </c>
      <c r="K60" s="13" t="s">
        <v>107</v>
      </c>
      <c r="L60" s="13" t="s">
        <v>4</v>
      </c>
      <c r="M60" s="13"/>
      <c r="N60" s="13" t="s">
        <v>5</v>
      </c>
      <c r="O60" s="13" t="s">
        <v>94</v>
      </c>
      <c r="P60" s="14">
        <v>8925</v>
      </c>
      <c r="Q60" s="14">
        <v>1</v>
      </c>
      <c r="R60" s="14">
        <v>8925</v>
      </c>
      <c r="S60" s="13" t="s">
        <v>122</v>
      </c>
      <c r="T60" s="13" t="s">
        <v>123</v>
      </c>
      <c r="U60">
        <v>73</v>
      </c>
      <c r="V60">
        <v>2014</v>
      </c>
      <c r="W60" s="17">
        <v>41954</v>
      </c>
      <c r="X60" s="13" t="s">
        <v>93</v>
      </c>
      <c r="Z60" s="39">
        <v>2014</v>
      </c>
      <c r="AA60" s="39">
        <v>7</v>
      </c>
      <c r="AB60" s="42" t="s">
        <v>106</v>
      </c>
      <c r="AC60" s="42" t="s">
        <v>91</v>
      </c>
      <c r="AD60" s="42" t="s">
        <v>107</v>
      </c>
      <c r="AE60" s="44">
        <v>107100</v>
      </c>
      <c r="AF60" s="44">
        <v>100</v>
      </c>
      <c r="AG60" s="44">
        <v>8925</v>
      </c>
      <c r="AH60" s="42" t="s">
        <v>3</v>
      </c>
      <c r="AI60" s="42" t="s">
        <v>5</v>
      </c>
      <c r="AJ60" s="42" t="s">
        <v>4</v>
      </c>
      <c r="AK60" s="44">
        <v>8925</v>
      </c>
      <c r="AL60" s="44">
        <v>8925</v>
      </c>
      <c r="AM60" s="44">
        <v>0</v>
      </c>
      <c r="AN60" s="44">
        <v>8925</v>
      </c>
    </row>
    <row r="61" spans="1:40" ht="15" x14ac:dyDescent="0.25">
      <c r="A61" s="9" t="s">
        <v>42</v>
      </c>
      <c r="B61" s="6" t="s">
        <v>293</v>
      </c>
      <c r="D61" s="10">
        <v>-8940</v>
      </c>
      <c r="F61" s="6" t="s">
        <v>282</v>
      </c>
      <c r="G61" s="10">
        <f>SUM(P50:P61)</f>
        <v>107100</v>
      </c>
      <c r="H61" s="13" t="s">
        <v>3</v>
      </c>
      <c r="I61" s="13" t="s">
        <v>120</v>
      </c>
      <c r="J61" s="13" t="s">
        <v>121</v>
      </c>
      <c r="K61" s="13" t="s">
        <v>107</v>
      </c>
      <c r="L61" s="13" t="s">
        <v>4</v>
      </c>
      <c r="M61" s="13"/>
      <c r="N61" s="13" t="s">
        <v>5</v>
      </c>
      <c r="O61" s="13" t="s">
        <v>94</v>
      </c>
      <c r="P61" s="14">
        <v>8925</v>
      </c>
      <c r="Q61" s="14">
        <v>1</v>
      </c>
      <c r="R61" s="14">
        <v>8925</v>
      </c>
      <c r="S61" s="13" t="s">
        <v>122</v>
      </c>
      <c r="T61" s="13" t="s">
        <v>123</v>
      </c>
      <c r="U61">
        <v>76</v>
      </c>
      <c r="V61">
        <v>2014</v>
      </c>
      <c r="W61" s="17">
        <v>41984</v>
      </c>
      <c r="X61" s="13" t="s">
        <v>93</v>
      </c>
      <c r="Z61" s="39">
        <v>2014</v>
      </c>
      <c r="AA61" s="39">
        <v>8</v>
      </c>
      <c r="AB61" s="42" t="s">
        <v>106</v>
      </c>
      <c r="AC61" s="42" t="s">
        <v>91</v>
      </c>
      <c r="AD61" s="42" t="s">
        <v>107</v>
      </c>
      <c r="AE61" s="44">
        <v>107100</v>
      </c>
      <c r="AF61" s="44">
        <v>100</v>
      </c>
      <c r="AG61" s="44">
        <v>8925</v>
      </c>
      <c r="AH61" s="42" t="s">
        <v>3</v>
      </c>
      <c r="AI61" s="42" t="s">
        <v>5</v>
      </c>
      <c r="AJ61" s="42" t="s">
        <v>4</v>
      </c>
      <c r="AK61" s="44">
        <v>8925</v>
      </c>
      <c r="AL61" s="44">
        <v>8925</v>
      </c>
      <c r="AM61" s="44">
        <v>0</v>
      </c>
      <c r="AN61" s="44">
        <v>8925</v>
      </c>
    </row>
    <row r="62" spans="1:40" ht="15" x14ac:dyDescent="0.25">
      <c r="A62" s="6" t="s">
        <v>275</v>
      </c>
      <c r="B62" s="6" t="s">
        <v>294</v>
      </c>
      <c r="D62" s="10">
        <f>'221 '!G39</f>
        <v>297844.43265610468</v>
      </c>
      <c r="F62" s="6" t="s">
        <v>278</v>
      </c>
      <c r="H62" s="13" t="s">
        <v>3</v>
      </c>
      <c r="I62" s="13" t="s">
        <v>120</v>
      </c>
      <c r="J62" s="13" t="s">
        <v>121</v>
      </c>
      <c r="K62" s="13" t="s">
        <v>129</v>
      </c>
      <c r="L62" s="13" t="s">
        <v>4</v>
      </c>
      <c r="M62" s="13"/>
      <c r="N62" s="13" t="s">
        <v>5</v>
      </c>
      <c r="O62" s="13" t="s">
        <v>94</v>
      </c>
      <c r="P62" s="14">
        <v>15903.46</v>
      </c>
      <c r="Q62" s="14">
        <v>1</v>
      </c>
      <c r="R62" s="14">
        <v>15903.46</v>
      </c>
      <c r="S62" s="13" t="s">
        <v>122</v>
      </c>
      <c r="T62" s="13" t="s">
        <v>123</v>
      </c>
      <c r="U62">
        <v>65</v>
      </c>
      <c r="V62">
        <v>2014</v>
      </c>
      <c r="W62" s="17">
        <v>41862</v>
      </c>
      <c r="X62" s="13" t="s">
        <v>93</v>
      </c>
      <c r="Z62" s="39">
        <v>2014</v>
      </c>
      <c r="AA62" s="39">
        <v>9</v>
      </c>
      <c r="AB62" s="42" t="s">
        <v>106</v>
      </c>
      <c r="AC62" s="42" t="s">
        <v>91</v>
      </c>
      <c r="AD62" s="42" t="s">
        <v>107</v>
      </c>
      <c r="AE62" s="44">
        <v>107100</v>
      </c>
      <c r="AF62" s="44">
        <v>100</v>
      </c>
      <c r="AG62" s="44">
        <v>8925</v>
      </c>
      <c r="AH62" s="42" t="s">
        <v>3</v>
      </c>
      <c r="AI62" s="42" t="s">
        <v>5</v>
      </c>
      <c r="AJ62" s="42" t="s">
        <v>4</v>
      </c>
      <c r="AK62" s="44">
        <v>8925</v>
      </c>
      <c r="AL62" s="44">
        <v>8925</v>
      </c>
      <c r="AM62" s="44">
        <v>0</v>
      </c>
      <c r="AN62" s="44">
        <v>8925</v>
      </c>
    </row>
    <row r="63" spans="1:40" ht="15" x14ac:dyDescent="0.25">
      <c r="H63" s="13" t="s">
        <v>3</v>
      </c>
      <c r="I63" s="13" t="s">
        <v>120</v>
      </c>
      <c r="J63" s="13" t="s">
        <v>121</v>
      </c>
      <c r="K63" s="13" t="s">
        <v>130</v>
      </c>
      <c r="L63" s="13" t="s">
        <v>4</v>
      </c>
      <c r="M63" s="13"/>
      <c r="N63" s="13" t="s">
        <v>5</v>
      </c>
      <c r="O63" s="13" t="s">
        <v>94</v>
      </c>
      <c r="P63" s="14">
        <v>16703.080000000002</v>
      </c>
      <c r="Q63" s="14">
        <v>1</v>
      </c>
      <c r="R63" s="14">
        <v>16703.080000000002</v>
      </c>
      <c r="S63" s="13" t="s">
        <v>122</v>
      </c>
      <c r="T63" s="13" t="s">
        <v>123</v>
      </c>
      <c r="U63">
        <v>65</v>
      </c>
      <c r="V63">
        <v>2014</v>
      </c>
      <c r="W63" s="17">
        <v>41862</v>
      </c>
      <c r="X63" s="13" t="s">
        <v>93</v>
      </c>
      <c r="Z63" s="39">
        <v>2014</v>
      </c>
      <c r="AA63" s="39">
        <v>10</v>
      </c>
      <c r="AB63" s="42" t="s">
        <v>106</v>
      </c>
      <c r="AC63" s="42" t="s">
        <v>91</v>
      </c>
      <c r="AD63" s="42" t="s">
        <v>107</v>
      </c>
      <c r="AE63" s="44">
        <v>107100</v>
      </c>
      <c r="AF63" s="44">
        <v>100</v>
      </c>
      <c r="AG63" s="44">
        <v>8925</v>
      </c>
      <c r="AH63" s="42" t="s">
        <v>3</v>
      </c>
      <c r="AI63" s="42" t="s">
        <v>5</v>
      </c>
      <c r="AJ63" s="42" t="s">
        <v>4</v>
      </c>
      <c r="AK63" s="44">
        <v>8925</v>
      </c>
      <c r="AL63" s="44">
        <v>8925</v>
      </c>
      <c r="AM63" s="44">
        <v>0</v>
      </c>
      <c r="AN63" s="44">
        <v>8925</v>
      </c>
    </row>
    <row r="64" spans="1:40" ht="15" x14ac:dyDescent="0.25">
      <c r="A64" s="75" t="s">
        <v>279</v>
      </c>
      <c r="B64" s="75"/>
      <c r="C64" s="75"/>
      <c r="D64" s="59">
        <f>D49-D50-D51-D52-D53-D54+D55-D58-D59-D60-D61+D62</f>
        <v>4894521.2544561056</v>
      </c>
      <c r="E64" s="75"/>
      <c r="F64" s="75"/>
      <c r="H64" s="13" t="s">
        <v>3</v>
      </c>
      <c r="I64" s="13" t="s">
        <v>120</v>
      </c>
      <c r="J64" s="13" t="s">
        <v>121</v>
      </c>
      <c r="K64" s="13" t="s">
        <v>109</v>
      </c>
      <c r="L64" s="13" t="s">
        <v>4</v>
      </c>
      <c r="M64" s="13"/>
      <c r="N64" s="13" t="s">
        <v>5</v>
      </c>
      <c r="O64" s="13" t="s">
        <v>94</v>
      </c>
      <c r="P64" s="14">
        <v>26550</v>
      </c>
      <c r="Q64" s="14">
        <v>1</v>
      </c>
      <c r="R64" s="14">
        <v>26550</v>
      </c>
      <c r="S64" s="13" t="s">
        <v>122</v>
      </c>
      <c r="T64" s="13" t="s">
        <v>123</v>
      </c>
      <c r="U64">
        <v>76</v>
      </c>
      <c r="V64">
        <v>2014</v>
      </c>
      <c r="W64" s="17">
        <v>41984</v>
      </c>
      <c r="X64" s="13" t="s">
        <v>93</v>
      </c>
      <c r="Z64" s="39">
        <v>2014</v>
      </c>
      <c r="AA64" s="39">
        <v>11</v>
      </c>
      <c r="AB64" s="42" t="s">
        <v>106</v>
      </c>
      <c r="AC64" s="42" t="s">
        <v>91</v>
      </c>
      <c r="AD64" s="42" t="s">
        <v>107</v>
      </c>
      <c r="AE64" s="44">
        <v>107100</v>
      </c>
      <c r="AF64" s="44">
        <v>100</v>
      </c>
      <c r="AG64" s="44">
        <v>8925</v>
      </c>
      <c r="AH64" s="42" t="s">
        <v>3</v>
      </c>
      <c r="AI64" s="42" t="s">
        <v>5</v>
      </c>
      <c r="AJ64" s="42" t="s">
        <v>4</v>
      </c>
      <c r="AK64" s="44">
        <v>8925</v>
      </c>
      <c r="AL64" s="44">
        <v>8925</v>
      </c>
      <c r="AM64" s="44">
        <v>0</v>
      </c>
      <c r="AN64" s="44">
        <v>8925</v>
      </c>
    </row>
    <row r="65" spans="8:40" ht="15" x14ac:dyDescent="0.25">
      <c r="H65" s="13" t="s">
        <v>3</v>
      </c>
      <c r="I65" s="13" t="s">
        <v>120</v>
      </c>
      <c r="J65" s="13" t="s">
        <v>121</v>
      </c>
      <c r="K65" s="13" t="s">
        <v>103</v>
      </c>
      <c r="L65" s="13" t="s">
        <v>4</v>
      </c>
      <c r="M65" s="13"/>
      <c r="N65" s="13" t="s">
        <v>5</v>
      </c>
      <c r="O65" s="13" t="s">
        <v>94</v>
      </c>
      <c r="P65" s="14">
        <v>68091.66</v>
      </c>
      <c r="Q65" s="14">
        <v>1</v>
      </c>
      <c r="R65" s="14">
        <v>68091.66</v>
      </c>
      <c r="S65" s="13" t="s">
        <v>122</v>
      </c>
      <c r="T65" s="13" t="s">
        <v>123</v>
      </c>
      <c r="U65">
        <v>1</v>
      </c>
      <c r="V65">
        <v>2014</v>
      </c>
      <c r="W65" s="17">
        <v>41649</v>
      </c>
      <c r="X65" s="13" t="s">
        <v>93</v>
      </c>
      <c r="Z65" s="39">
        <v>2014</v>
      </c>
      <c r="AA65" s="39">
        <v>12</v>
      </c>
      <c r="AB65" s="42"/>
      <c r="AC65" s="42" t="s">
        <v>91</v>
      </c>
      <c r="AD65" s="42" t="s">
        <v>107</v>
      </c>
      <c r="AE65" s="44">
        <v>107100</v>
      </c>
      <c r="AF65" s="44">
        <v>100</v>
      </c>
      <c r="AG65" s="44">
        <v>8925</v>
      </c>
      <c r="AH65" s="42" t="s">
        <v>3</v>
      </c>
      <c r="AI65" s="42" t="s">
        <v>5</v>
      </c>
      <c r="AJ65" s="42" t="s">
        <v>4</v>
      </c>
      <c r="AK65" s="44">
        <v>8925</v>
      </c>
      <c r="AL65" s="44">
        <v>8925</v>
      </c>
      <c r="AM65" s="44">
        <v>0</v>
      </c>
      <c r="AN65" s="44">
        <v>8925</v>
      </c>
    </row>
    <row r="66" spans="8:40" ht="15" x14ac:dyDescent="0.25">
      <c r="H66" s="13" t="s">
        <v>3</v>
      </c>
      <c r="I66" s="13" t="s">
        <v>120</v>
      </c>
      <c r="J66" s="13" t="s">
        <v>121</v>
      </c>
      <c r="K66" s="13" t="s">
        <v>103</v>
      </c>
      <c r="L66" s="13" t="s">
        <v>4</v>
      </c>
      <c r="M66" s="13"/>
      <c r="N66" s="13" t="s">
        <v>5</v>
      </c>
      <c r="O66" s="13" t="s">
        <v>94</v>
      </c>
      <c r="P66" s="14">
        <v>68091.66</v>
      </c>
      <c r="Q66" s="14">
        <v>1</v>
      </c>
      <c r="R66" s="14">
        <v>68091.66</v>
      </c>
      <c r="S66" s="13" t="s">
        <v>122</v>
      </c>
      <c r="T66" s="13" t="s">
        <v>123</v>
      </c>
      <c r="U66">
        <v>19</v>
      </c>
      <c r="V66">
        <v>2014</v>
      </c>
      <c r="W66" s="17">
        <v>41681</v>
      </c>
      <c r="X66" s="13" t="s">
        <v>93</v>
      </c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</row>
    <row r="67" spans="8:40" ht="15" x14ac:dyDescent="0.25">
      <c r="H67" s="13" t="s">
        <v>3</v>
      </c>
      <c r="I67" s="13" t="s">
        <v>120</v>
      </c>
      <c r="J67" s="13" t="s">
        <v>121</v>
      </c>
      <c r="K67" s="13" t="s">
        <v>103</v>
      </c>
      <c r="L67" s="13" t="s">
        <v>4</v>
      </c>
      <c r="M67" s="13"/>
      <c r="N67" s="13" t="s">
        <v>5</v>
      </c>
      <c r="O67" s="13" t="s">
        <v>94</v>
      </c>
      <c r="P67" s="14">
        <v>68091.66</v>
      </c>
      <c r="Q67" s="14">
        <v>1</v>
      </c>
      <c r="R67" s="14">
        <v>68091.66</v>
      </c>
      <c r="S67" s="13" t="s">
        <v>122</v>
      </c>
      <c r="T67" s="13" t="s">
        <v>123</v>
      </c>
      <c r="U67">
        <v>47</v>
      </c>
      <c r="V67">
        <v>2014</v>
      </c>
      <c r="W67" s="17">
        <v>41709</v>
      </c>
      <c r="X67" s="13" t="s">
        <v>93</v>
      </c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</row>
    <row r="68" spans="8:40" ht="15" x14ac:dyDescent="0.25">
      <c r="H68" s="13" t="s">
        <v>3</v>
      </c>
      <c r="I68" s="13" t="s">
        <v>120</v>
      </c>
      <c r="J68" s="13" t="s">
        <v>121</v>
      </c>
      <c r="K68" s="13" t="s">
        <v>103</v>
      </c>
      <c r="L68" s="13" t="s">
        <v>4</v>
      </c>
      <c r="M68" s="13"/>
      <c r="N68" s="13" t="s">
        <v>5</v>
      </c>
      <c r="O68" s="13" t="s">
        <v>94</v>
      </c>
      <c r="P68" s="14">
        <v>68091.66</v>
      </c>
      <c r="Q68" s="14">
        <v>1</v>
      </c>
      <c r="R68" s="14">
        <v>68091.66</v>
      </c>
      <c r="S68" s="13" t="s">
        <v>122</v>
      </c>
      <c r="T68" s="13" t="s">
        <v>123</v>
      </c>
      <c r="U68">
        <v>53</v>
      </c>
      <c r="V68">
        <v>2014</v>
      </c>
      <c r="W68" s="17">
        <v>41739</v>
      </c>
      <c r="X68" s="13" t="s">
        <v>93</v>
      </c>
    </row>
    <row r="69" spans="8:40" ht="15" x14ac:dyDescent="0.25">
      <c r="H69" s="13" t="s">
        <v>3</v>
      </c>
      <c r="I69" s="13" t="s">
        <v>120</v>
      </c>
      <c r="J69" s="13" t="s">
        <v>121</v>
      </c>
      <c r="K69" s="13" t="s">
        <v>103</v>
      </c>
      <c r="L69" s="13" t="s">
        <v>4</v>
      </c>
      <c r="M69" s="13"/>
      <c r="N69" s="13" t="s">
        <v>5</v>
      </c>
      <c r="O69" s="13" t="s">
        <v>94</v>
      </c>
      <c r="P69" s="14">
        <v>68091.66</v>
      </c>
      <c r="Q69" s="14">
        <v>1</v>
      </c>
      <c r="R69" s="14">
        <v>68091.66</v>
      </c>
      <c r="S69" s="13" t="s">
        <v>122</v>
      </c>
      <c r="T69" s="13" t="s">
        <v>123</v>
      </c>
      <c r="U69">
        <v>54</v>
      </c>
      <c r="V69">
        <v>2014</v>
      </c>
      <c r="W69" s="17">
        <v>41768</v>
      </c>
      <c r="X69" s="13" t="s">
        <v>93</v>
      </c>
    </row>
    <row r="70" spans="8:40" ht="15" x14ac:dyDescent="0.25">
      <c r="H70" s="13" t="s">
        <v>3</v>
      </c>
      <c r="I70" s="13" t="s">
        <v>120</v>
      </c>
      <c r="J70" s="13" t="s">
        <v>121</v>
      </c>
      <c r="K70" s="13" t="s">
        <v>103</v>
      </c>
      <c r="L70" s="13" t="s">
        <v>4</v>
      </c>
      <c r="M70" s="13"/>
      <c r="N70" s="13" t="s">
        <v>5</v>
      </c>
      <c r="O70" s="13" t="s">
        <v>94</v>
      </c>
      <c r="P70" s="14">
        <v>68091.66</v>
      </c>
      <c r="Q70" s="14">
        <v>1</v>
      </c>
      <c r="R70" s="14">
        <v>68091.66</v>
      </c>
      <c r="S70" s="13" t="s">
        <v>122</v>
      </c>
      <c r="T70" s="13" t="s">
        <v>123</v>
      </c>
      <c r="U70">
        <v>59</v>
      </c>
      <c r="V70">
        <v>2014</v>
      </c>
      <c r="W70" s="17">
        <v>41801</v>
      </c>
      <c r="X70" s="13" t="s">
        <v>93</v>
      </c>
    </row>
    <row r="71" spans="8:40" ht="15" x14ac:dyDescent="0.25">
      <c r="H71" s="13" t="s">
        <v>3</v>
      </c>
      <c r="I71" s="13" t="s">
        <v>120</v>
      </c>
      <c r="J71" s="13" t="s">
        <v>121</v>
      </c>
      <c r="K71" s="13" t="s">
        <v>103</v>
      </c>
      <c r="L71" s="13" t="s">
        <v>4</v>
      </c>
      <c r="M71" s="13"/>
      <c r="N71" s="13" t="s">
        <v>5</v>
      </c>
      <c r="O71" s="13" t="s">
        <v>94</v>
      </c>
      <c r="P71" s="14">
        <v>68091.66</v>
      </c>
      <c r="Q71" s="14">
        <v>1</v>
      </c>
      <c r="R71" s="14">
        <v>68091.66</v>
      </c>
      <c r="S71" s="13" t="s">
        <v>122</v>
      </c>
      <c r="T71" s="13" t="s">
        <v>123</v>
      </c>
      <c r="U71">
        <v>62</v>
      </c>
      <c r="V71">
        <v>2014</v>
      </c>
      <c r="W71" s="17">
        <v>41830</v>
      </c>
      <c r="X71" s="13" t="s">
        <v>93</v>
      </c>
    </row>
    <row r="72" spans="8:40" ht="15" x14ac:dyDescent="0.25">
      <c r="H72" s="13" t="s">
        <v>3</v>
      </c>
      <c r="I72" s="13" t="s">
        <v>120</v>
      </c>
      <c r="J72" s="13" t="s">
        <v>121</v>
      </c>
      <c r="K72" s="13" t="s">
        <v>103</v>
      </c>
      <c r="L72" s="13" t="s">
        <v>4</v>
      </c>
      <c r="M72" s="13"/>
      <c r="N72" s="13" t="s">
        <v>5</v>
      </c>
      <c r="O72" s="13" t="s">
        <v>94</v>
      </c>
      <c r="P72" s="14">
        <v>68091.66</v>
      </c>
      <c r="Q72" s="14">
        <v>1</v>
      </c>
      <c r="R72" s="14">
        <v>68091.66</v>
      </c>
      <c r="S72" s="13" t="s">
        <v>122</v>
      </c>
      <c r="T72" s="13" t="s">
        <v>123</v>
      </c>
      <c r="U72">
        <v>65</v>
      </c>
      <c r="V72">
        <v>2014</v>
      </c>
      <c r="W72" s="17">
        <v>41862</v>
      </c>
      <c r="X72" s="13" t="s">
        <v>93</v>
      </c>
    </row>
    <row r="73" spans="8:40" ht="15" x14ac:dyDescent="0.25">
      <c r="H73" s="13" t="s">
        <v>3</v>
      </c>
      <c r="I73" s="13" t="s">
        <v>120</v>
      </c>
      <c r="J73" s="13" t="s">
        <v>121</v>
      </c>
      <c r="K73" s="13" t="s">
        <v>103</v>
      </c>
      <c r="L73" s="13" t="s">
        <v>4</v>
      </c>
      <c r="M73" s="13"/>
      <c r="N73" s="13" t="s">
        <v>5</v>
      </c>
      <c r="O73" s="13" t="s">
        <v>94</v>
      </c>
      <c r="P73" s="14">
        <v>33758.33</v>
      </c>
      <c r="Q73" s="14">
        <v>1</v>
      </c>
      <c r="R73" s="14">
        <v>33758.33</v>
      </c>
      <c r="S73" s="13" t="s">
        <v>122</v>
      </c>
      <c r="T73" s="13" t="s">
        <v>123</v>
      </c>
      <c r="U73">
        <v>69</v>
      </c>
      <c r="V73">
        <v>2014</v>
      </c>
      <c r="W73" s="17">
        <v>41893</v>
      </c>
      <c r="X73" s="13" t="s">
        <v>93</v>
      </c>
    </row>
    <row r="74" spans="8:40" ht="15" x14ac:dyDescent="0.25">
      <c r="H74" s="13" t="s">
        <v>3</v>
      </c>
      <c r="I74" s="13" t="s">
        <v>120</v>
      </c>
      <c r="J74" s="13" t="s">
        <v>121</v>
      </c>
      <c r="K74" s="13" t="s">
        <v>103</v>
      </c>
      <c r="L74" s="13" t="s">
        <v>4</v>
      </c>
      <c r="M74" s="13"/>
      <c r="N74" s="13" t="s">
        <v>5</v>
      </c>
      <c r="O74" s="13" t="s">
        <v>94</v>
      </c>
      <c r="P74" s="14">
        <v>34958.33</v>
      </c>
      <c r="Q74" s="14">
        <v>1</v>
      </c>
      <c r="R74" s="14">
        <v>34958.33</v>
      </c>
      <c r="S74" s="13" t="s">
        <v>122</v>
      </c>
      <c r="T74" s="13" t="s">
        <v>123</v>
      </c>
      <c r="U74">
        <v>71</v>
      </c>
      <c r="V74">
        <v>2014</v>
      </c>
      <c r="W74" s="17">
        <v>41921</v>
      </c>
      <c r="X74" s="13" t="s">
        <v>93</v>
      </c>
    </row>
    <row r="75" spans="8:40" ht="15" x14ac:dyDescent="0.25">
      <c r="H75" s="13" t="s">
        <v>3</v>
      </c>
      <c r="I75" s="13" t="s">
        <v>120</v>
      </c>
      <c r="J75" s="13" t="s">
        <v>121</v>
      </c>
      <c r="K75" s="13" t="s">
        <v>103</v>
      </c>
      <c r="L75" s="13" t="s">
        <v>4</v>
      </c>
      <c r="M75" s="13"/>
      <c r="N75" s="13" t="s">
        <v>5</v>
      </c>
      <c r="O75" s="13" t="s">
        <v>94</v>
      </c>
      <c r="P75" s="14">
        <v>34958.33</v>
      </c>
      <c r="Q75" s="14">
        <v>1</v>
      </c>
      <c r="R75" s="14">
        <v>34958.33</v>
      </c>
      <c r="S75" s="13" t="s">
        <v>122</v>
      </c>
      <c r="T75" s="13" t="s">
        <v>123</v>
      </c>
      <c r="U75">
        <v>73</v>
      </c>
      <c r="V75">
        <v>2014</v>
      </c>
      <c r="W75" s="17">
        <v>41954</v>
      </c>
      <c r="X75" s="13" t="s">
        <v>93</v>
      </c>
    </row>
    <row r="76" spans="8:40" ht="15" x14ac:dyDescent="0.25">
      <c r="H76" s="13" t="s">
        <v>3</v>
      </c>
      <c r="I76" s="13" t="s">
        <v>120</v>
      </c>
      <c r="J76" s="13" t="s">
        <v>121</v>
      </c>
      <c r="K76" s="13" t="s">
        <v>103</v>
      </c>
      <c r="L76" s="13" t="s">
        <v>4</v>
      </c>
      <c r="M76" s="13"/>
      <c r="N76" s="13" t="s">
        <v>5</v>
      </c>
      <c r="O76" s="13" t="s">
        <v>94</v>
      </c>
      <c r="P76" s="14">
        <v>34958.33</v>
      </c>
      <c r="Q76" s="14">
        <v>1</v>
      </c>
      <c r="R76" s="14">
        <v>34958.33</v>
      </c>
      <c r="S76" s="13" t="s">
        <v>122</v>
      </c>
      <c r="T76" s="13" t="s">
        <v>123</v>
      </c>
      <c r="U76">
        <v>76</v>
      </c>
      <c r="V76">
        <v>2014</v>
      </c>
      <c r="W76" s="17">
        <v>41984</v>
      </c>
      <c r="X76" s="13" t="s">
        <v>93</v>
      </c>
    </row>
    <row r="77" spans="8:40" ht="15" x14ac:dyDescent="0.25">
      <c r="H77" s="13" t="s">
        <v>3</v>
      </c>
      <c r="I77" s="13" t="s">
        <v>120</v>
      </c>
      <c r="J77" s="13" t="s">
        <v>121</v>
      </c>
      <c r="K77" s="13" t="s">
        <v>108</v>
      </c>
      <c r="L77" s="13" t="s">
        <v>4</v>
      </c>
      <c r="M77" s="13"/>
      <c r="N77" s="13" t="s">
        <v>5</v>
      </c>
      <c r="O77" s="13" t="s">
        <v>94</v>
      </c>
      <c r="P77" s="14">
        <v>43333.33</v>
      </c>
      <c r="Q77" s="14">
        <v>1</v>
      </c>
      <c r="R77" s="14">
        <v>43333.33</v>
      </c>
      <c r="S77" s="13" t="s">
        <v>122</v>
      </c>
      <c r="T77" s="13" t="s">
        <v>123</v>
      </c>
      <c r="U77">
        <v>1</v>
      </c>
      <c r="V77">
        <v>2014</v>
      </c>
      <c r="W77" s="17">
        <v>41649</v>
      </c>
      <c r="X77" s="13" t="s">
        <v>93</v>
      </c>
    </row>
    <row r="78" spans="8:40" ht="15" x14ac:dyDescent="0.25">
      <c r="H78" s="13" t="s">
        <v>3</v>
      </c>
      <c r="I78" s="13" t="s">
        <v>120</v>
      </c>
      <c r="J78" s="13" t="s">
        <v>121</v>
      </c>
      <c r="K78" s="13" t="s">
        <v>108</v>
      </c>
      <c r="L78" s="13" t="s">
        <v>4</v>
      </c>
      <c r="M78" s="13"/>
      <c r="N78" s="13" t="s">
        <v>5</v>
      </c>
      <c r="O78" s="13" t="s">
        <v>94</v>
      </c>
      <c r="P78" s="14">
        <v>44666.67</v>
      </c>
      <c r="Q78" s="14">
        <v>1</v>
      </c>
      <c r="R78" s="14">
        <v>44666.67</v>
      </c>
      <c r="S78" s="13" t="s">
        <v>122</v>
      </c>
      <c r="T78" s="13" t="s">
        <v>123</v>
      </c>
      <c r="U78">
        <v>19</v>
      </c>
      <c r="V78">
        <v>2014</v>
      </c>
      <c r="W78" s="17">
        <v>41681</v>
      </c>
      <c r="X78" s="13" t="s">
        <v>93</v>
      </c>
    </row>
    <row r="79" spans="8:40" ht="15" x14ac:dyDescent="0.25">
      <c r="H79" s="13" t="s">
        <v>3</v>
      </c>
      <c r="I79" s="13" t="s">
        <v>120</v>
      </c>
      <c r="J79" s="13" t="s">
        <v>121</v>
      </c>
      <c r="K79" s="13" t="s">
        <v>108</v>
      </c>
      <c r="L79" s="13" t="s">
        <v>4</v>
      </c>
      <c r="M79" s="13"/>
      <c r="N79" s="13" t="s">
        <v>5</v>
      </c>
      <c r="O79" s="13" t="s">
        <v>94</v>
      </c>
      <c r="P79" s="14">
        <v>44666.67</v>
      </c>
      <c r="Q79" s="14">
        <v>1</v>
      </c>
      <c r="R79" s="14">
        <v>44666.67</v>
      </c>
      <c r="S79" s="13" t="s">
        <v>122</v>
      </c>
      <c r="T79" s="13" t="s">
        <v>123</v>
      </c>
      <c r="U79">
        <v>47</v>
      </c>
      <c r="V79">
        <v>2014</v>
      </c>
      <c r="W79" s="17">
        <v>41709</v>
      </c>
      <c r="X79" s="13" t="s">
        <v>93</v>
      </c>
    </row>
    <row r="80" spans="8:40" ht="15" x14ac:dyDescent="0.25">
      <c r="H80" s="13" t="s">
        <v>3</v>
      </c>
      <c r="I80" s="13" t="s">
        <v>120</v>
      </c>
      <c r="J80" s="13" t="s">
        <v>121</v>
      </c>
      <c r="K80" s="13" t="s">
        <v>108</v>
      </c>
      <c r="L80" s="13" t="s">
        <v>4</v>
      </c>
      <c r="M80" s="13"/>
      <c r="N80" s="13" t="s">
        <v>5</v>
      </c>
      <c r="O80" s="13" t="s">
        <v>94</v>
      </c>
      <c r="P80" s="14">
        <v>44666.67</v>
      </c>
      <c r="Q80" s="14">
        <v>1</v>
      </c>
      <c r="R80" s="14">
        <v>44666.67</v>
      </c>
      <c r="S80" s="13" t="s">
        <v>122</v>
      </c>
      <c r="T80" s="13" t="s">
        <v>123</v>
      </c>
      <c r="U80">
        <v>53</v>
      </c>
      <c r="V80">
        <v>2014</v>
      </c>
      <c r="W80" s="17">
        <v>41739</v>
      </c>
      <c r="X80" s="13" t="s">
        <v>93</v>
      </c>
    </row>
    <row r="81" spans="8:24" ht="15" x14ac:dyDescent="0.25">
      <c r="H81" s="13" t="s">
        <v>3</v>
      </c>
      <c r="I81" s="13" t="s">
        <v>120</v>
      </c>
      <c r="J81" s="13" t="s">
        <v>121</v>
      </c>
      <c r="K81" s="13" t="s">
        <v>108</v>
      </c>
      <c r="L81" s="13" t="s">
        <v>4</v>
      </c>
      <c r="M81" s="13"/>
      <c r="N81" s="13" t="s">
        <v>5</v>
      </c>
      <c r="O81" s="13" t="s">
        <v>94</v>
      </c>
      <c r="P81" s="14">
        <v>44666.67</v>
      </c>
      <c r="Q81" s="14">
        <v>1</v>
      </c>
      <c r="R81" s="14">
        <v>44666.67</v>
      </c>
      <c r="S81" s="13" t="s">
        <v>122</v>
      </c>
      <c r="T81" s="13" t="s">
        <v>123</v>
      </c>
      <c r="U81">
        <v>54</v>
      </c>
      <c r="V81">
        <v>2014</v>
      </c>
      <c r="W81" s="17">
        <v>41768</v>
      </c>
      <c r="X81" s="13" t="s">
        <v>93</v>
      </c>
    </row>
    <row r="82" spans="8:24" ht="15" x14ac:dyDescent="0.25">
      <c r="H82" s="13" t="s">
        <v>3</v>
      </c>
      <c r="I82" s="13" t="s">
        <v>120</v>
      </c>
      <c r="J82" s="13" t="s">
        <v>121</v>
      </c>
      <c r="K82" s="13" t="s">
        <v>108</v>
      </c>
      <c r="L82" s="13" t="s">
        <v>4</v>
      </c>
      <c r="M82" s="13"/>
      <c r="N82" s="13" t="s">
        <v>5</v>
      </c>
      <c r="O82" s="13" t="s">
        <v>94</v>
      </c>
      <c r="P82" s="14">
        <v>44666.67</v>
      </c>
      <c r="Q82" s="14">
        <v>1</v>
      </c>
      <c r="R82" s="14">
        <v>44666.67</v>
      </c>
      <c r="S82" s="13" t="s">
        <v>122</v>
      </c>
      <c r="T82" s="13" t="s">
        <v>123</v>
      </c>
      <c r="U82">
        <v>59</v>
      </c>
      <c r="V82">
        <v>2014</v>
      </c>
      <c r="W82" s="17">
        <v>41801</v>
      </c>
      <c r="X82" s="13" t="s">
        <v>93</v>
      </c>
    </row>
    <row r="83" spans="8:24" ht="15" x14ac:dyDescent="0.25">
      <c r="H83" s="13" t="s">
        <v>3</v>
      </c>
      <c r="I83" s="13" t="s">
        <v>120</v>
      </c>
      <c r="J83" s="13" t="s">
        <v>121</v>
      </c>
      <c r="K83" s="13" t="s">
        <v>108</v>
      </c>
      <c r="L83" s="13" t="s">
        <v>4</v>
      </c>
      <c r="M83" s="13"/>
      <c r="N83" s="13" t="s">
        <v>5</v>
      </c>
      <c r="O83" s="13" t="s">
        <v>94</v>
      </c>
      <c r="P83" s="14">
        <v>44666.67</v>
      </c>
      <c r="Q83" s="14">
        <v>1</v>
      </c>
      <c r="R83" s="14">
        <v>44666.67</v>
      </c>
      <c r="S83" s="13" t="s">
        <v>122</v>
      </c>
      <c r="T83" s="13" t="s">
        <v>123</v>
      </c>
      <c r="U83">
        <v>62</v>
      </c>
      <c r="V83">
        <v>2014</v>
      </c>
      <c r="W83" s="17">
        <v>41830</v>
      </c>
      <c r="X83" s="13" t="s">
        <v>93</v>
      </c>
    </row>
    <row r="84" spans="8:24" ht="15" x14ac:dyDescent="0.25">
      <c r="H84" s="13" t="s">
        <v>3</v>
      </c>
      <c r="I84" s="13" t="s">
        <v>120</v>
      </c>
      <c r="J84" s="13" t="s">
        <v>121</v>
      </c>
      <c r="K84" s="13" t="s">
        <v>108</v>
      </c>
      <c r="L84" s="13" t="s">
        <v>4</v>
      </c>
      <c r="M84" s="13"/>
      <c r="N84" s="13" t="s">
        <v>5</v>
      </c>
      <c r="O84" s="13" t="s">
        <v>94</v>
      </c>
      <c r="P84" s="14">
        <v>44666.67</v>
      </c>
      <c r="Q84" s="14">
        <v>1</v>
      </c>
      <c r="R84" s="14">
        <v>44666.67</v>
      </c>
      <c r="S84" s="13" t="s">
        <v>122</v>
      </c>
      <c r="T84" s="13" t="s">
        <v>123</v>
      </c>
      <c r="U84">
        <v>65</v>
      </c>
      <c r="V84">
        <v>2014</v>
      </c>
      <c r="W84" s="17">
        <v>41862</v>
      </c>
      <c r="X84" s="13" t="s">
        <v>93</v>
      </c>
    </row>
    <row r="85" spans="8:24" ht="15" x14ac:dyDescent="0.25">
      <c r="H85" s="13" t="s">
        <v>3</v>
      </c>
      <c r="I85" s="13" t="s">
        <v>120</v>
      </c>
      <c r="J85" s="13" t="s">
        <v>121</v>
      </c>
      <c r="K85" s="13" t="s">
        <v>108</v>
      </c>
      <c r="L85" s="13" t="s">
        <v>4</v>
      </c>
      <c r="M85" s="13"/>
      <c r="N85" s="13" t="s">
        <v>5</v>
      </c>
      <c r="O85" s="13" t="s">
        <v>94</v>
      </c>
      <c r="P85" s="14">
        <v>44666.67</v>
      </c>
      <c r="Q85" s="14">
        <v>1</v>
      </c>
      <c r="R85" s="14">
        <v>44666.67</v>
      </c>
      <c r="S85" s="13" t="s">
        <v>122</v>
      </c>
      <c r="T85" s="13" t="s">
        <v>123</v>
      </c>
      <c r="U85">
        <v>69</v>
      </c>
      <c r="V85">
        <v>2014</v>
      </c>
      <c r="W85" s="17">
        <v>41893</v>
      </c>
      <c r="X85" s="13" t="s">
        <v>93</v>
      </c>
    </row>
    <row r="86" spans="8:24" ht="15" x14ac:dyDescent="0.25">
      <c r="H86" s="13" t="s">
        <v>3</v>
      </c>
      <c r="I86" s="13" t="s">
        <v>120</v>
      </c>
      <c r="J86" s="13" t="s">
        <v>121</v>
      </c>
      <c r="K86" s="13" t="s">
        <v>108</v>
      </c>
      <c r="L86" s="13" t="s">
        <v>4</v>
      </c>
      <c r="M86" s="13"/>
      <c r="N86" s="13" t="s">
        <v>5</v>
      </c>
      <c r="O86" s="13" t="s">
        <v>94</v>
      </c>
      <c r="P86" s="14">
        <v>44666.67</v>
      </c>
      <c r="Q86" s="14">
        <v>1</v>
      </c>
      <c r="R86" s="14">
        <v>44666.67</v>
      </c>
      <c r="S86" s="13" t="s">
        <v>122</v>
      </c>
      <c r="T86" s="13" t="s">
        <v>123</v>
      </c>
      <c r="U86">
        <v>71</v>
      </c>
      <c r="V86">
        <v>2014</v>
      </c>
      <c r="W86" s="17">
        <v>41921</v>
      </c>
      <c r="X86" s="13" t="s">
        <v>93</v>
      </c>
    </row>
    <row r="87" spans="8:24" ht="15" x14ac:dyDescent="0.25">
      <c r="H87" s="13" t="s">
        <v>3</v>
      </c>
      <c r="I87" s="13" t="s">
        <v>120</v>
      </c>
      <c r="J87" s="13" t="s">
        <v>121</v>
      </c>
      <c r="K87" s="13" t="s">
        <v>108</v>
      </c>
      <c r="L87" s="13" t="s">
        <v>4</v>
      </c>
      <c r="M87" s="13"/>
      <c r="N87" s="13" t="s">
        <v>5</v>
      </c>
      <c r="O87" s="13" t="s">
        <v>94</v>
      </c>
      <c r="P87" s="14">
        <v>44666.67</v>
      </c>
      <c r="Q87" s="14">
        <v>1</v>
      </c>
      <c r="R87" s="14">
        <v>44666.67</v>
      </c>
      <c r="S87" s="13" t="s">
        <v>122</v>
      </c>
      <c r="T87" s="13" t="s">
        <v>123</v>
      </c>
      <c r="U87">
        <v>73</v>
      </c>
      <c r="V87">
        <v>2014</v>
      </c>
      <c r="W87" s="17">
        <v>41954</v>
      </c>
      <c r="X87" s="13" t="s">
        <v>93</v>
      </c>
    </row>
    <row r="88" spans="8:24" ht="15" x14ac:dyDescent="0.25">
      <c r="H88" s="13" t="s">
        <v>3</v>
      </c>
      <c r="I88" s="13" t="s">
        <v>120</v>
      </c>
      <c r="J88" s="13" t="s">
        <v>121</v>
      </c>
      <c r="K88" s="13" t="s">
        <v>108</v>
      </c>
      <c r="L88" s="13" t="s">
        <v>4</v>
      </c>
      <c r="M88" s="13"/>
      <c r="N88" s="13" t="s">
        <v>5</v>
      </c>
      <c r="O88" s="13" t="s">
        <v>94</v>
      </c>
      <c r="P88" s="14">
        <v>44666.67</v>
      </c>
      <c r="Q88" s="14">
        <v>1</v>
      </c>
      <c r="R88" s="14">
        <v>44666.67</v>
      </c>
      <c r="S88" s="13" t="s">
        <v>122</v>
      </c>
      <c r="T88" s="13" t="s">
        <v>123</v>
      </c>
      <c r="U88">
        <v>76</v>
      </c>
      <c r="V88">
        <v>2014</v>
      </c>
      <c r="W88" s="17">
        <v>41984</v>
      </c>
      <c r="X88" s="13" t="s">
        <v>93</v>
      </c>
    </row>
    <row r="89" spans="8:24" ht="15" x14ac:dyDescent="0.25">
      <c r="H89" s="13" t="s">
        <v>3</v>
      </c>
      <c r="I89" s="13" t="s">
        <v>120</v>
      </c>
      <c r="J89" s="13" t="s">
        <v>121</v>
      </c>
      <c r="K89" s="13" t="s">
        <v>131</v>
      </c>
      <c r="L89" s="13" t="s">
        <v>4</v>
      </c>
      <c r="M89" s="13"/>
      <c r="N89" s="13" t="s">
        <v>5</v>
      </c>
      <c r="O89" s="13" t="s">
        <v>94</v>
      </c>
      <c r="P89" s="14">
        <v>-27824.99</v>
      </c>
      <c r="Q89" s="14">
        <v>1</v>
      </c>
      <c r="R89" s="14">
        <v>-27824.99</v>
      </c>
      <c r="S89" s="13" t="s">
        <v>122</v>
      </c>
      <c r="T89" s="13" t="s">
        <v>123</v>
      </c>
      <c r="U89">
        <v>54</v>
      </c>
      <c r="V89">
        <v>2014</v>
      </c>
      <c r="W89" s="17">
        <v>41768</v>
      </c>
      <c r="X89" s="13" t="s">
        <v>93</v>
      </c>
    </row>
    <row r="90" spans="8:24" ht="15" x14ac:dyDescent="0.25">
      <c r="H90" s="13"/>
      <c r="I90" s="13"/>
      <c r="J90" s="13"/>
      <c r="K90" s="13"/>
      <c r="L90" s="13"/>
      <c r="M90" s="13"/>
      <c r="N90" s="13"/>
      <c r="O90" s="13"/>
      <c r="P90" s="14">
        <v>0</v>
      </c>
      <c r="Q90" s="14">
        <v>0</v>
      </c>
      <c r="R90" s="14">
        <v>0</v>
      </c>
      <c r="S90" s="13"/>
      <c r="T90" s="13"/>
      <c r="U90">
        <v>0</v>
      </c>
      <c r="V90">
        <v>0</v>
      </c>
      <c r="W90"/>
      <c r="X90" s="13"/>
    </row>
    <row r="91" spans="8:24" ht="15" x14ac:dyDescent="0.25">
      <c r="H91" s="13" t="s">
        <v>3</v>
      </c>
      <c r="I91" s="13" t="s">
        <v>120</v>
      </c>
      <c r="J91" s="13" t="s">
        <v>121</v>
      </c>
      <c r="K91" s="13"/>
      <c r="L91" s="13" t="s">
        <v>4</v>
      </c>
      <c r="M91" s="13"/>
      <c r="N91" s="13" t="s">
        <v>5</v>
      </c>
      <c r="O91" s="13" t="s">
        <v>94</v>
      </c>
      <c r="P91" s="14">
        <v>19083.080000000002</v>
      </c>
      <c r="Q91" s="14">
        <v>1</v>
      </c>
      <c r="R91" s="14">
        <v>19083.080000000002</v>
      </c>
      <c r="S91" s="13" t="s">
        <v>122</v>
      </c>
      <c r="T91" s="13" t="s">
        <v>123</v>
      </c>
      <c r="U91">
        <v>54</v>
      </c>
      <c r="V91">
        <v>2014</v>
      </c>
      <c r="W91" s="17">
        <v>41768</v>
      </c>
      <c r="X91" s="13" t="s">
        <v>93</v>
      </c>
    </row>
    <row r="92" spans="8:24" ht="15" x14ac:dyDescent="0.25">
      <c r="H92" s="13" t="s">
        <v>3</v>
      </c>
      <c r="I92" s="13" t="s">
        <v>120</v>
      </c>
      <c r="J92" s="13" t="s">
        <v>121</v>
      </c>
      <c r="K92" s="13"/>
      <c r="L92" s="13" t="s">
        <v>4</v>
      </c>
      <c r="M92" s="13"/>
      <c r="N92" s="13" t="s">
        <v>5</v>
      </c>
      <c r="O92" s="13" t="s">
        <v>94</v>
      </c>
      <c r="P92" s="14">
        <v>31325</v>
      </c>
      <c r="Q92" s="14">
        <v>1</v>
      </c>
      <c r="R92" s="14">
        <v>31325</v>
      </c>
      <c r="S92" s="13" t="s">
        <v>122</v>
      </c>
      <c r="T92" s="13" t="s">
        <v>123</v>
      </c>
      <c r="U92">
        <v>62</v>
      </c>
      <c r="V92">
        <v>2014</v>
      </c>
      <c r="W92" s="17">
        <v>41830</v>
      </c>
      <c r="X92" s="13" t="s">
        <v>93</v>
      </c>
    </row>
    <row r="93" spans="8:24" ht="15" x14ac:dyDescent="0.25">
      <c r="H93" s="13" t="s">
        <v>3</v>
      </c>
      <c r="I93" s="13" t="s">
        <v>120</v>
      </c>
      <c r="J93" s="13" t="s">
        <v>121</v>
      </c>
      <c r="K93" s="13"/>
      <c r="L93" s="13" t="s">
        <v>4</v>
      </c>
      <c r="M93" s="13"/>
      <c r="N93" s="13" t="s">
        <v>5</v>
      </c>
      <c r="O93" s="13" t="s">
        <v>94</v>
      </c>
      <c r="P93" s="14">
        <v>2385.38</v>
      </c>
      <c r="Q93" s="14">
        <v>1</v>
      </c>
      <c r="R93" s="14">
        <v>2385.38</v>
      </c>
      <c r="S93" s="13" t="s">
        <v>122</v>
      </c>
      <c r="T93" s="13" t="s">
        <v>123</v>
      </c>
      <c r="U93">
        <v>65</v>
      </c>
      <c r="V93">
        <v>2014</v>
      </c>
      <c r="W93" s="17">
        <v>41862</v>
      </c>
      <c r="X93" s="13" t="s">
        <v>93</v>
      </c>
    </row>
    <row r="94" spans="8:24" ht="15" x14ac:dyDescent="0.25">
      <c r="H94" s="13" t="s">
        <v>3</v>
      </c>
      <c r="I94" s="13" t="s">
        <v>120</v>
      </c>
      <c r="J94" s="13" t="s">
        <v>121</v>
      </c>
      <c r="K94" s="13"/>
      <c r="L94" s="13" t="s">
        <v>4</v>
      </c>
      <c r="M94" s="13"/>
      <c r="N94" s="13" t="s">
        <v>5</v>
      </c>
      <c r="O94" s="13" t="s">
        <v>94</v>
      </c>
      <c r="P94" s="14">
        <v>30158.33</v>
      </c>
      <c r="Q94" s="14">
        <v>1</v>
      </c>
      <c r="R94" s="14">
        <v>30158.33</v>
      </c>
      <c r="S94" s="13" t="s">
        <v>122</v>
      </c>
      <c r="T94" s="13" t="s">
        <v>123</v>
      </c>
      <c r="U94">
        <v>69</v>
      </c>
      <c r="V94">
        <v>2014</v>
      </c>
      <c r="W94" s="17">
        <v>41893</v>
      </c>
      <c r="X94" s="13" t="s">
        <v>93</v>
      </c>
    </row>
    <row r="95" spans="8:24" ht="15" x14ac:dyDescent="0.25">
      <c r="H95" s="13" t="s">
        <v>3</v>
      </c>
      <c r="I95" s="13" t="s">
        <v>120</v>
      </c>
      <c r="J95" s="13" t="s">
        <v>121</v>
      </c>
      <c r="K95" s="13"/>
      <c r="L95" s="13" t="s">
        <v>4</v>
      </c>
      <c r="M95" s="13"/>
      <c r="N95" s="13" t="s">
        <v>5</v>
      </c>
      <c r="O95" s="13" t="s">
        <v>94</v>
      </c>
      <c r="P95" s="14">
        <v>30158.33</v>
      </c>
      <c r="Q95" s="14">
        <v>1</v>
      </c>
      <c r="R95" s="14">
        <v>30158.33</v>
      </c>
      <c r="S95" s="13" t="s">
        <v>122</v>
      </c>
      <c r="T95" s="13" t="s">
        <v>123</v>
      </c>
      <c r="U95">
        <v>71</v>
      </c>
      <c r="V95">
        <v>2014</v>
      </c>
      <c r="W95" s="17">
        <v>41921</v>
      </c>
      <c r="X95" s="13" t="s">
        <v>93</v>
      </c>
    </row>
    <row r="96" spans="8:24" ht="15" x14ac:dyDescent="0.25">
      <c r="H96" s="13" t="s">
        <v>3</v>
      </c>
      <c r="I96" s="13" t="s">
        <v>120</v>
      </c>
      <c r="J96" s="13" t="s">
        <v>121</v>
      </c>
      <c r="K96" s="13"/>
      <c r="L96" s="13" t="s">
        <v>4</v>
      </c>
      <c r="M96" s="13"/>
      <c r="N96" s="13" t="s">
        <v>5</v>
      </c>
      <c r="O96" s="13" t="s">
        <v>94</v>
      </c>
      <c r="P96" s="14">
        <v>31258.33</v>
      </c>
      <c r="Q96" s="14">
        <v>1</v>
      </c>
      <c r="R96" s="14">
        <v>31258.33</v>
      </c>
      <c r="S96" s="13" t="s">
        <v>122</v>
      </c>
      <c r="T96" s="13" t="s">
        <v>123</v>
      </c>
      <c r="U96">
        <v>73</v>
      </c>
      <c r="V96">
        <v>2014</v>
      </c>
      <c r="W96" s="17">
        <v>41954</v>
      </c>
      <c r="X96" s="13" t="s">
        <v>93</v>
      </c>
    </row>
    <row r="97" spans="8:24" ht="15" x14ac:dyDescent="0.25">
      <c r="H97" s="13" t="s">
        <v>3</v>
      </c>
      <c r="I97" s="13" t="s">
        <v>120</v>
      </c>
      <c r="J97" s="13" t="s">
        <v>121</v>
      </c>
      <c r="K97" s="13"/>
      <c r="L97" s="13" t="s">
        <v>4</v>
      </c>
      <c r="M97" s="13"/>
      <c r="N97" s="13" t="s">
        <v>5</v>
      </c>
      <c r="O97" s="13" t="s">
        <v>94</v>
      </c>
      <c r="P97" s="14">
        <v>57808.33</v>
      </c>
      <c r="Q97" s="14">
        <v>1</v>
      </c>
      <c r="R97" s="14">
        <v>57808.33</v>
      </c>
      <c r="S97" s="13" t="s">
        <v>122</v>
      </c>
      <c r="T97" s="13" t="s">
        <v>123</v>
      </c>
      <c r="U97">
        <v>76</v>
      </c>
      <c r="V97">
        <v>2014</v>
      </c>
      <c r="W97" s="17">
        <v>41984</v>
      </c>
      <c r="X97" s="13" t="s">
        <v>93</v>
      </c>
    </row>
    <row r="98" spans="8:24" ht="15" x14ac:dyDescent="0.25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100" spans="8:24" x14ac:dyDescent="0.2">
      <c r="P100" s="10">
        <f>SUM(P2:P99)</f>
        <v>4162523.93</v>
      </c>
    </row>
    <row r="300" spans="9:25" ht="15" x14ac:dyDescent="0.25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</row>
  </sheetData>
  <pageMargins left="0.75" right="0.75" top="0.75" bottom="0.5" header="0.5" footer="0.7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workbookViewId="0">
      <selection activeCell="T2" sqref="T2:T75"/>
    </sheetView>
  </sheetViews>
  <sheetFormatPr baseColWidth="10" defaultColWidth="9.140625" defaultRowHeight="12.75" x14ac:dyDescent="0.2"/>
  <cols>
    <col min="1" max="1" width="29.28515625" style="3" customWidth="1"/>
    <col min="2" max="2" width="8.42578125" style="3" customWidth="1"/>
    <col min="3" max="3" width="7.42578125" style="3" customWidth="1"/>
    <col min="4" max="4" width="13.42578125" style="3" customWidth="1"/>
    <col min="5" max="5" width="13.28515625" style="3" customWidth="1"/>
    <col min="6" max="6" width="15" style="3" customWidth="1"/>
    <col min="7" max="7" width="15.42578125" style="3" customWidth="1"/>
    <col min="8" max="8" width="17.28515625" style="3" customWidth="1"/>
    <col min="9" max="9" width="9.140625" style="3"/>
    <col min="10" max="10" width="11.42578125" style="3" customWidth="1"/>
    <col min="11" max="11" width="9.140625" style="3"/>
    <col min="12" max="12" width="13.7109375" style="3" customWidth="1"/>
    <col min="13" max="13" width="16.7109375" style="3" customWidth="1"/>
    <col min="14" max="14" width="12.140625" style="3" customWidth="1"/>
    <col min="15" max="15" width="11.42578125" style="3" customWidth="1"/>
    <col min="16" max="16" width="9.140625" style="3"/>
    <col min="17" max="17" width="10.42578125" style="3" customWidth="1"/>
    <col min="18" max="18" width="4.140625" style="3" hidden="1" customWidth="1"/>
    <col min="19" max="19" width="18.28515625" style="3" customWidth="1"/>
    <col min="20" max="20" width="13.5703125" style="3" customWidth="1"/>
    <col min="21" max="21" width="13.7109375" style="3" customWidth="1"/>
    <col min="22" max="22" width="22.7109375" style="3" customWidth="1"/>
    <col min="23" max="24" width="16.5703125" style="3" customWidth="1"/>
    <col min="25" max="25" width="12" style="3" customWidth="1"/>
    <col min="26" max="27" width="9.140625" style="3"/>
    <col min="28" max="28" width="10.5703125" style="3" customWidth="1"/>
    <col min="29" max="29" width="11" style="47" customWidth="1"/>
    <col min="30" max="30" width="11.5703125" style="47" customWidth="1"/>
    <col min="31" max="31" width="11.42578125" style="3" customWidth="1"/>
    <col min="32" max="32" width="9.140625" style="3"/>
    <col min="33" max="33" width="16.7109375" style="3" customWidth="1"/>
    <col min="34" max="16384" width="9.140625" style="3"/>
  </cols>
  <sheetData>
    <row r="1" spans="1:33" ht="15" x14ac:dyDescent="0.25">
      <c r="A1" s="1" t="s">
        <v>0</v>
      </c>
      <c r="B1" s="1" t="s">
        <v>1</v>
      </c>
      <c r="C1" s="1" t="s">
        <v>2</v>
      </c>
      <c r="D1" s="2" t="s">
        <v>35</v>
      </c>
      <c r="E1" s="2" t="s">
        <v>36</v>
      </c>
      <c r="H1" s="22" t="s">
        <v>139</v>
      </c>
      <c r="I1" s="22" t="s">
        <v>79</v>
      </c>
      <c r="J1" s="23" t="s">
        <v>77</v>
      </c>
      <c r="K1" s="22" t="s">
        <v>140</v>
      </c>
      <c r="L1" s="22" t="s">
        <v>81</v>
      </c>
      <c r="M1" s="22" t="s">
        <v>141</v>
      </c>
      <c r="N1" s="22" t="s">
        <v>142</v>
      </c>
      <c r="O1" s="23" t="s">
        <v>89</v>
      </c>
      <c r="P1" s="22" t="s">
        <v>88</v>
      </c>
      <c r="Q1" s="23" t="s">
        <v>87</v>
      </c>
      <c r="R1" s="24"/>
      <c r="T1" s="40" t="s">
        <v>78</v>
      </c>
      <c r="U1" s="40" t="s">
        <v>79</v>
      </c>
      <c r="V1" s="40" t="s">
        <v>80</v>
      </c>
      <c r="W1" s="40" t="s">
        <v>81</v>
      </c>
      <c r="X1" s="40" t="s">
        <v>0</v>
      </c>
      <c r="Y1" s="41" t="s">
        <v>86</v>
      </c>
      <c r="Z1" s="40" t="s">
        <v>2</v>
      </c>
      <c r="AA1" s="40" t="s">
        <v>1</v>
      </c>
      <c r="AB1" s="40" t="s">
        <v>1</v>
      </c>
      <c r="AC1" s="45" t="s">
        <v>87</v>
      </c>
      <c r="AD1" s="45" t="s">
        <v>87</v>
      </c>
      <c r="AE1" s="41" t="s">
        <v>88</v>
      </c>
      <c r="AF1" s="41" t="s">
        <v>89</v>
      </c>
    </row>
    <row r="2" spans="1:33" ht="15" x14ac:dyDescent="0.25">
      <c r="A2" s="4" t="s">
        <v>3</v>
      </c>
      <c r="B2" s="4" t="s">
        <v>45</v>
      </c>
      <c r="C2" s="4" t="s">
        <v>5</v>
      </c>
      <c r="D2" s="5">
        <v>1456094.43</v>
      </c>
      <c r="E2" s="5">
        <v>1505863</v>
      </c>
      <c r="H2" s="24"/>
      <c r="I2" s="24" t="s">
        <v>100</v>
      </c>
      <c r="J2" s="25">
        <v>41649</v>
      </c>
      <c r="K2" s="24" t="s">
        <v>3</v>
      </c>
      <c r="L2" s="24" t="s">
        <v>143</v>
      </c>
      <c r="M2" s="24"/>
      <c r="N2" s="24"/>
      <c r="O2" s="26">
        <v>30158.33</v>
      </c>
      <c r="P2" s="24"/>
      <c r="Q2" s="26">
        <v>30158.33</v>
      </c>
      <c r="R2" s="24"/>
      <c r="T2" s="42"/>
      <c r="U2" s="42" t="s">
        <v>106</v>
      </c>
      <c r="V2" s="42" t="s">
        <v>91</v>
      </c>
      <c r="W2" s="42" t="s">
        <v>107</v>
      </c>
      <c r="X2" s="42" t="s">
        <v>3</v>
      </c>
      <c r="Y2" s="43">
        <v>41649</v>
      </c>
      <c r="Z2" s="42" t="s">
        <v>5</v>
      </c>
      <c r="AA2" s="42"/>
      <c r="AB2" s="42" t="s">
        <v>45</v>
      </c>
      <c r="AC2" s="46">
        <v>7650</v>
      </c>
      <c r="AD2" s="46">
        <v>7650</v>
      </c>
      <c r="AE2" s="44">
        <v>0</v>
      </c>
      <c r="AF2" s="44">
        <v>7650</v>
      </c>
      <c r="AG2" s="3" t="s">
        <v>299</v>
      </c>
    </row>
    <row r="3" spans="1:33" ht="15" x14ac:dyDescent="0.25">
      <c r="A3" s="4" t="s">
        <v>46</v>
      </c>
      <c r="B3" s="4" t="s">
        <v>45</v>
      </c>
      <c r="C3" s="4" t="s">
        <v>5</v>
      </c>
      <c r="D3" s="5">
        <v>0</v>
      </c>
      <c r="E3" s="5">
        <v>87312</v>
      </c>
      <c r="H3" s="24"/>
      <c r="I3" s="24" t="s">
        <v>100</v>
      </c>
      <c r="J3" s="25">
        <v>41681</v>
      </c>
      <c r="K3" s="24" t="s">
        <v>3</v>
      </c>
      <c r="L3" s="24" t="s">
        <v>143</v>
      </c>
      <c r="M3" s="24"/>
      <c r="N3" s="24"/>
      <c r="O3" s="26">
        <v>30158.33</v>
      </c>
      <c r="P3" s="24"/>
      <c r="Q3" s="26">
        <v>30158.33</v>
      </c>
      <c r="R3" s="24"/>
      <c r="T3" s="42"/>
      <c r="U3" s="42" t="s">
        <v>106</v>
      </c>
      <c r="V3" s="42" t="s">
        <v>91</v>
      </c>
      <c r="W3" s="42" t="s">
        <v>107</v>
      </c>
      <c r="X3" s="42" t="s">
        <v>3</v>
      </c>
      <c r="Y3" s="43">
        <v>41681</v>
      </c>
      <c r="Z3" s="42" t="s">
        <v>5</v>
      </c>
      <c r="AA3" s="42"/>
      <c r="AB3" s="42" t="s">
        <v>45</v>
      </c>
      <c r="AC3" s="46">
        <v>7650</v>
      </c>
      <c r="AD3" s="46">
        <v>7650</v>
      </c>
      <c r="AE3" s="44">
        <v>0</v>
      </c>
      <c r="AF3" s="44">
        <v>7650</v>
      </c>
    </row>
    <row r="4" spans="1:33" ht="15" x14ac:dyDescent="0.25">
      <c r="A4" s="4" t="s">
        <v>20</v>
      </c>
      <c r="B4" s="4" t="s">
        <v>45</v>
      </c>
      <c r="C4" s="4" t="s">
        <v>5</v>
      </c>
      <c r="D4" s="5">
        <v>46833.14</v>
      </c>
      <c r="E4" s="5">
        <v>0</v>
      </c>
      <c r="H4" s="24"/>
      <c r="I4" s="24" t="s">
        <v>100</v>
      </c>
      <c r="J4" s="25">
        <v>41709</v>
      </c>
      <c r="K4" s="24" t="s">
        <v>3</v>
      </c>
      <c r="L4" s="24" t="s">
        <v>143</v>
      </c>
      <c r="M4" s="24"/>
      <c r="N4" s="24"/>
      <c r="O4" s="26">
        <v>30158.33</v>
      </c>
      <c r="P4" s="24"/>
      <c r="Q4" s="26">
        <v>30158.33</v>
      </c>
      <c r="R4" s="24"/>
      <c r="T4" s="42"/>
      <c r="U4" s="42" t="s">
        <v>106</v>
      </c>
      <c r="V4" s="42" t="s">
        <v>91</v>
      </c>
      <c r="W4" s="42" t="s">
        <v>107</v>
      </c>
      <c r="X4" s="42" t="s">
        <v>3</v>
      </c>
      <c r="Y4" s="43">
        <v>41709</v>
      </c>
      <c r="Z4" s="42" t="s">
        <v>5</v>
      </c>
      <c r="AA4" s="42"/>
      <c r="AB4" s="42" t="s">
        <v>45</v>
      </c>
      <c r="AC4" s="46">
        <v>7650</v>
      </c>
      <c r="AD4" s="46">
        <v>7650</v>
      </c>
      <c r="AE4" s="44">
        <v>0</v>
      </c>
      <c r="AF4" s="44">
        <v>7650</v>
      </c>
    </row>
    <row r="5" spans="1:33" ht="15" x14ac:dyDescent="0.25">
      <c r="A5" s="4" t="s">
        <v>28</v>
      </c>
      <c r="B5" s="4" t="s">
        <v>45</v>
      </c>
      <c r="C5" s="4" t="s">
        <v>5</v>
      </c>
      <c r="D5" s="5">
        <v>168657.46</v>
      </c>
      <c r="E5" s="5">
        <v>0</v>
      </c>
      <c r="H5" s="24"/>
      <c r="I5" s="24" t="s">
        <v>100</v>
      </c>
      <c r="J5" s="25">
        <v>41739</v>
      </c>
      <c r="K5" s="24" t="s">
        <v>3</v>
      </c>
      <c r="L5" s="24" t="s">
        <v>143</v>
      </c>
      <c r="M5" s="24"/>
      <c r="N5" s="24"/>
      <c r="O5" s="26">
        <v>30158.33</v>
      </c>
      <c r="P5" s="24"/>
      <c r="Q5" s="26">
        <v>30158.33</v>
      </c>
      <c r="R5" s="24"/>
      <c r="T5" s="42"/>
      <c r="U5" s="42" t="s">
        <v>106</v>
      </c>
      <c r="V5" s="42" t="s">
        <v>91</v>
      </c>
      <c r="W5" s="42" t="s">
        <v>107</v>
      </c>
      <c r="X5" s="42" t="s">
        <v>3</v>
      </c>
      <c r="Y5" s="43">
        <v>41739</v>
      </c>
      <c r="Z5" s="42" t="s">
        <v>5</v>
      </c>
      <c r="AA5" s="42"/>
      <c r="AB5" s="42" t="s">
        <v>45</v>
      </c>
      <c r="AC5" s="46">
        <v>7650</v>
      </c>
      <c r="AD5" s="46">
        <v>7650</v>
      </c>
      <c r="AE5" s="44">
        <v>0</v>
      </c>
      <c r="AF5" s="44">
        <v>7650</v>
      </c>
    </row>
    <row r="6" spans="1:33" ht="15" x14ac:dyDescent="0.25">
      <c r="A6" s="4" t="s">
        <v>33</v>
      </c>
      <c r="B6" s="4" t="s">
        <v>45</v>
      </c>
      <c r="C6" s="4" t="s">
        <v>5</v>
      </c>
      <c r="D6" s="5">
        <v>-135146.64000000001</v>
      </c>
      <c r="E6" s="5">
        <v>0</v>
      </c>
      <c r="H6" s="24"/>
      <c r="I6" s="24" t="s">
        <v>100</v>
      </c>
      <c r="J6" s="25">
        <v>41768</v>
      </c>
      <c r="K6" s="24" t="s">
        <v>3</v>
      </c>
      <c r="L6" s="24" t="s">
        <v>143</v>
      </c>
      <c r="M6" s="24"/>
      <c r="N6" s="24"/>
      <c r="O6" s="26">
        <v>30158.33</v>
      </c>
      <c r="P6" s="24"/>
      <c r="Q6" s="26">
        <v>30158.33</v>
      </c>
      <c r="R6" s="24"/>
      <c r="T6" s="42"/>
      <c r="U6" s="42" t="s">
        <v>106</v>
      </c>
      <c r="V6" s="42" t="s">
        <v>91</v>
      </c>
      <c r="W6" s="42"/>
      <c r="X6" s="42" t="s">
        <v>3</v>
      </c>
      <c r="Y6" s="43">
        <v>41768</v>
      </c>
      <c r="Z6" s="42" t="s">
        <v>5</v>
      </c>
      <c r="AA6" s="42"/>
      <c r="AB6" s="42" t="s">
        <v>45</v>
      </c>
      <c r="AC6" s="46">
        <v>8919.17</v>
      </c>
      <c r="AD6" s="46">
        <v>8919.17</v>
      </c>
      <c r="AE6" s="44">
        <v>0</v>
      </c>
      <c r="AF6" s="44">
        <v>8919.17</v>
      </c>
    </row>
    <row r="7" spans="1:33" ht="15" x14ac:dyDescent="0.25">
      <c r="A7" s="4" t="s">
        <v>29</v>
      </c>
      <c r="B7" s="4" t="s">
        <v>45</v>
      </c>
      <c r="C7" s="4" t="s">
        <v>5</v>
      </c>
      <c r="D7" s="5">
        <v>7530.64</v>
      </c>
      <c r="E7" s="5">
        <v>0</v>
      </c>
      <c r="H7" s="24"/>
      <c r="I7" s="24" t="s">
        <v>100</v>
      </c>
      <c r="J7" s="25">
        <v>41942</v>
      </c>
      <c r="K7" s="24" t="s">
        <v>3</v>
      </c>
      <c r="L7" s="24" t="s">
        <v>96</v>
      </c>
      <c r="M7" s="24"/>
      <c r="N7" s="24"/>
      <c r="O7" s="26">
        <v>1100</v>
      </c>
      <c r="P7" s="24"/>
      <c r="Q7" s="26">
        <v>1100</v>
      </c>
      <c r="R7" s="24"/>
      <c r="T7" s="42"/>
      <c r="U7" s="42" t="s">
        <v>106</v>
      </c>
      <c r="V7" s="42" t="s">
        <v>91</v>
      </c>
      <c r="W7" s="42"/>
      <c r="X7" s="42" t="s">
        <v>3</v>
      </c>
      <c r="Y7" s="43">
        <v>41801</v>
      </c>
      <c r="Z7" s="42" t="s">
        <v>5</v>
      </c>
      <c r="AA7" s="42"/>
      <c r="AB7" s="42" t="s">
        <v>45</v>
      </c>
      <c r="AC7" s="46">
        <v>8919.17</v>
      </c>
      <c r="AD7" s="46">
        <v>8919.17</v>
      </c>
      <c r="AE7" s="44">
        <v>0</v>
      </c>
      <c r="AF7" s="44">
        <v>8919.17</v>
      </c>
    </row>
    <row r="8" spans="1:33" ht="15" x14ac:dyDescent="0.25">
      <c r="A8" s="4" t="s">
        <v>7</v>
      </c>
      <c r="B8" s="4" t="s">
        <v>45</v>
      </c>
      <c r="C8" s="4" t="s">
        <v>5</v>
      </c>
      <c r="D8" s="5">
        <v>4303.3999999999996</v>
      </c>
      <c r="E8" s="5">
        <v>0</v>
      </c>
      <c r="H8" s="24"/>
      <c r="I8" s="24" t="s">
        <v>100</v>
      </c>
      <c r="J8" s="25">
        <v>41942</v>
      </c>
      <c r="K8" s="24" t="s">
        <v>3</v>
      </c>
      <c r="L8" s="24" t="s">
        <v>98</v>
      </c>
      <c r="M8" s="24"/>
      <c r="N8" s="24"/>
      <c r="O8" s="26">
        <v>1100</v>
      </c>
      <c r="P8" s="24"/>
      <c r="Q8" s="26">
        <v>1100</v>
      </c>
      <c r="R8" s="24"/>
      <c r="T8" s="42"/>
      <c r="U8" s="42" t="s">
        <v>106</v>
      </c>
      <c r="V8" s="42" t="s">
        <v>91</v>
      </c>
      <c r="W8" s="42"/>
      <c r="X8" s="42" t="s">
        <v>3</v>
      </c>
      <c r="Y8" s="43">
        <v>41830</v>
      </c>
      <c r="Z8" s="42" t="s">
        <v>5</v>
      </c>
      <c r="AA8" s="42"/>
      <c r="AB8" s="42" t="s">
        <v>45</v>
      </c>
      <c r="AC8" s="46">
        <v>8919.17</v>
      </c>
      <c r="AD8" s="46">
        <v>8919.17</v>
      </c>
      <c r="AE8" s="44">
        <v>0</v>
      </c>
      <c r="AF8" s="44">
        <v>8919.17</v>
      </c>
    </row>
    <row r="9" spans="1:33" ht="15" x14ac:dyDescent="0.25">
      <c r="A9" s="4" t="s">
        <v>19</v>
      </c>
      <c r="B9" s="4" t="s">
        <v>45</v>
      </c>
      <c r="C9" s="4" t="s">
        <v>5</v>
      </c>
      <c r="D9" s="5">
        <v>33394.120000000003</v>
      </c>
      <c r="E9" s="5">
        <v>0</v>
      </c>
      <c r="H9" s="24"/>
      <c r="I9" s="24" t="s">
        <v>100</v>
      </c>
      <c r="J9" s="25">
        <v>41942</v>
      </c>
      <c r="K9" s="24" t="s">
        <v>3</v>
      </c>
      <c r="L9" s="24" t="s">
        <v>99</v>
      </c>
      <c r="M9" s="24"/>
      <c r="N9" s="24"/>
      <c r="O9" s="26">
        <v>1100</v>
      </c>
      <c r="P9" s="24"/>
      <c r="Q9" s="26">
        <v>1100</v>
      </c>
      <c r="R9" s="24"/>
      <c r="T9" s="42"/>
      <c r="U9" s="42" t="s">
        <v>106</v>
      </c>
      <c r="V9" s="42" t="s">
        <v>91</v>
      </c>
      <c r="W9" s="42"/>
      <c r="X9" s="42" t="s">
        <v>3</v>
      </c>
      <c r="Y9" s="43">
        <v>41862</v>
      </c>
      <c r="Z9" s="42" t="s">
        <v>5</v>
      </c>
      <c r="AA9" s="42"/>
      <c r="AB9" s="42" t="s">
        <v>45</v>
      </c>
      <c r="AC9" s="46">
        <v>8919.17</v>
      </c>
      <c r="AD9" s="46">
        <v>8919.17</v>
      </c>
      <c r="AE9" s="44">
        <v>0</v>
      </c>
      <c r="AF9" s="44">
        <v>8919.17</v>
      </c>
    </row>
    <row r="10" spans="1:33" ht="15" x14ac:dyDescent="0.25">
      <c r="A10" s="4" t="s">
        <v>8</v>
      </c>
      <c r="B10" s="4" t="s">
        <v>45</v>
      </c>
      <c r="C10" s="4" t="s">
        <v>5</v>
      </c>
      <c r="D10" s="5">
        <v>0</v>
      </c>
      <c r="E10" s="5">
        <v>1500</v>
      </c>
      <c r="H10" s="24"/>
      <c r="I10" s="24" t="s">
        <v>100</v>
      </c>
      <c r="J10" s="25">
        <v>41942</v>
      </c>
      <c r="K10" s="24" t="s">
        <v>3</v>
      </c>
      <c r="L10" s="24" t="s">
        <v>95</v>
      </c>
      <c r="M10" s="24"/>
      <c r="N10" s="24"/>
      <c r="O10" s="26">
        <v>1100</v>
      </c>
      <c r="P10" s="24"/>
      <c r="Q10" s="26">
        <v>1100</v>
      </c>
      <c r="R10" s="24"/>
      <c r="T10" s="42"/>
      <c r="U10" s="42" t="s">
        <v>106</v>
      </c>
      <c r="V10" s="42" t="s">
        <v>91</v>
      </c>
      <c r="W10" s="42"/>
      <c r="X10" s="42" t="s">
        <v>3</v>
      </c>
      <c r="Y10" s="43">
        <v>41893</v>
      </c>
      <c r="Z10" s="42" t="s">
        <v>5</v>
      </c>
      <c r="AA10" s="42"/>
      <c r="AB10" s="42" t="s">
        <v>45</v>
      </c>
      <c r="AC10" s="46">
        <v>8919.17</v>
      </c>
      <c r="AD10" s="46">
        <v>8919.17</v>
      </c>
      <c r="AE10" s="44">
        <v>0</v>
      </c>
      <c r="AF10" s="44">
        <v>8919.17</v>
      </c>
    </row>
    <row r="11" spans="1:33" ht="15" x14ac:dyDescent="0.25">
      <c r="A11" s="4" t="s">
        <v>9</v>
      </c>
      <c r="B11" s="4" t="s">
        <v>45</v>
      </c>
      <c r="C11" s="4" t="s">
        <v>5</v>
      </c>
      <c r="D11" s="5">
        <v>2514.5</v>
      </c>
      <c r="E11" s="5">
        <v>0</v>
      </c>
      <c r="H11" s="24"/>
      <c r="I11" s="24" t="s">
        <v>100</v>
      </c>
      <c r="J11" s="25">
        <v>41942</v>
      </c>
      <c r="K11" s="24" t="s">
        <v>3</v>
      </c>
      <c r="L11" s="24" t="s">
        <v>97</v>
      </c>
      <c r="M11" s="24"/>
      <c r="N11" s="24"/>
      <c r="O11" s="26">
        <v>1100</v>
      </c>
      <c r="P11" s="24"/>
      <c r="Q11" s="26">
        <v>1100</v>
      </c>
      <c r="R11" s="24"/>
      <c r="T11" s="42"/>
      <c r="U11" s="42" t="s">
        <v>106</v>
      </c>
      <c r="V11" s="42" t="s">
        <v>91</v>
      </c>
      <c r="W11" s="42" t="s">
        <v>95</v>
      </c>
      <c r="X11" s="42" t="s">
        <v>3</v>
      </c>
      <c r="Y11" s="43">
        <v>41942</v>
      </c>
      <c r="Z11" s="42" t="s">
        <v>5</v>
      </c>
      <c r="AA11" s="42"/>
      <c r="AB11" s="42" t="s">
        <v>45</v>
      </c>
      <c r="AC11" s="46">
        <v>247.92</v>
      </c>
      <c r="AD11" s="46">
        <v>247.92</v>
      </c>
      <c r="AE11" s="44">
        <v>0</v>
      </c>
      <c r="AF11" s="44">
        <v>247.92</v>
      </c>
    </row>
    <row r="12" spans="1:33" ht="15" x14ac:dyDescent="0.25">
      <c r="A12" s="4" t="s">
        <v>49</v>
      </c>
      <c r="B12" s="4" t="s">
        <v>45</v>
      </c>
      <c r="C12" s="4" t="s">
        <v>5</v>
      </c>
      <c r="D12" s="5">
        <v>0</v>
      </c>
      <c r="E12" s="5">
        <v>108348</v>
      </c>
      <c r="H12" s="24"/>
      <c r="I12" s="24" t="s">
        <v>100</v>
      </c>
      <c r="J12" s="25">
        <v>41649</v>
      </c>
      <c r="K12" s="24" t="s">
        <v>3</v>
      </c>
      <c r="L12" s="24" t="s">
        <v>143</v>
      </c>
      <c r="M12" s="24"/>
      <c r="N12" s="24"/>
      <c r="O12" s="26">
        <v>30158.33</v>
      </c>
      <c r="P12" s="24"/>
      <c r="Q12" s="26">
        <v>30158.33</v>
      </c>
      <c r="R12" s="24"/>
      <c r="T12" s="42"/>
      <c r="U12" s="42" t="s">
        <v>106</v>
      </c>
      <c r="V12" s="42" t="s">
        <v>91</v>
      </c>
      <c r="W12" s="42" t="s">
        <v>97</v>
      </c>
      <c r="X12" s="42" t="s">
        <v>3</v>
      </c>
      <c r="Y12" s="43">
        <v>41942</v>
      </c>
      <c r="Z12" s="42" t="s">
        <v>5</v>
      </c>
      <c r="AA12" s="42"/>
      <c r="AB12" s="42" t="s">
        <v>45</v>
      </c>
      <c r="AC12" s="46">
        <v>247.92</v>
      </c>
      <c r="AD12" s="46">
        <v>247.92</v>
      </c>
      <c r="AE12" s="44">
        <v>0</v>
      </c>
      <c r="AF12" s="44">
        <v>247.92</v>
      </c>
    </row>
    <row r="13" spans="1:33" ht="15" x14ac:dyDescent="0.25">
      <c r="A13" s="4" t="s">
        <v>31</v>
      </c>
      <c r="B13" s="4" t="s">
        <v>45</v>
      </c>
      <c r="C13" s="4" t="s">
        <v>5</v>
      </c>
      <c r="D13" s="5">
        <v>-1177</v>
      </c>
      <c r="E13" s="5">
        <v>0</v>
      </c>
      <c r="H13" s="24"/>
      <c r="I13" s="24" t="s">
        <v>100</v>
      </c>
      <c r="J13" s="25">
        <v>41681</v>
      </c>
      <c r="K13" s="24" t="s">
        <v>3</v>
      </c>
      <c r="L13" s="24" t="s">
        <v>143</v>
      </c>
      <c r="M13" s="24"/>
      <c r="N13" s="24"/>
      <c r="O13" s="26">
        <v>30158.33</v>
      </c>
      <c r="P13" s="24"/>
      <c r="Q13" s="26">
        <v>30158.33</v>
      </c>
      <c r="R13" s="24"/>
      <c r="T13" s="42"/>
      <c r="U13" s="42" t="s">
        <v>106</v>
      </c>
      <c r="V13" s="42" t="s">
        <v>91</v>
      </c>
      <c r="W13" s="42" t="s">
        <v>98</v>
      </c>
      <c r="X13" s="42" t="s">
        <v>3</v>
      </c>
      <c r="Y13" s="43">
        <v>41942</v>
      </c>
      <c r="Z13" s="42" t="s">
        <v>5</v>
      </c>
      <c r="AA13" s="42"/>
      <c r="AB13" s="42" t="s">
        <v>45</v>
      </c>
      <c r="AC13" s="46">
        <v>247.92</v>
      </c>
      <c r="AD13" s="46">
        <v>247.92</v>
      </c>
      <c r="AE13" s="44">
        <v>0</v>
      </c>
      <c r="AF13" s="44">
        <v>247.92</v>
      </c>
    </row>
    <row r="14" spans="1:33" ht="15" x14ac:dyDescent="0.25">
      <c r="A14" s="4" t="s">
        <v>47</v>
      </c>
      <c r="B14" s="4" t="s">
        <v>45</v>
      </c>
      <c r="C14" s="4" t="s">
        <v>5</v>
      </c>
      <c r="D14" s="5">
        <v>3256.9</v>
      </c>
      <c r="E14" s="5">
        <v>10566</v>
      </c>
      <c r="H14" s="24"/>
      <c r="I14" s="24" t="s">
        <v>100</v>
      </c>
      <c r="J14" s="25">
        <v>41709</v>
      </c>
      <c r="K14" s="24" t="s">
        <v>3</v>
      </c>
      <c r="L14" s="24" t="s">
        <v>143</v>
      </c>
      <c r="M14" s="24"/>
      <c r="N14" s="24"/>
      <c r="O14" s="26">
        <v>30158.33</v>
      </c>
      <c r="P14" s="24"/>
      <c r="Q14" s="26">
        <v>30158.33</v>
      </c>
      <c r="R14" s="24"/>
      <c r="T14" s="42"/>
      <c r="U14" s="42" t="s">
        <v>106</v>
      </c>
      <c r="V14" s="42" t="s">
        <v>91</v>
      </c>
      <c r="W14" s="42" t="s">
        <v>96</v>
      </c>
      <c r="X14" s="42" t="s">
        <v>3</v>
      </c>
      <c r="Y14" s="43">
        <v>41942</v>
      </c>
      <c r="Z14" s="42" t="s">
        <v>5</v>
      </c>
      <c r="AA14" s="42"/>
      <c r="AB14" s="42" t="s">
        <v>45</v>
      </c>
      <c r="AC14" s="46">
        <v>247.92</v>
      </c>
      <c r="AD14" s="46">
        <v>247.92</v>
      </c>
      <c r="AE14" s="44">
        <v>0</v>
      </c>
      <c r="AF14" s="44">
        <v>247.92</v>
      </c>
    </row>
    <row r="15" spans="1:33" ht="15" x14ac:dyDescent="0.25">
      <c r="A15" s="4" t="s">
        <v>10</v>
      </c>
      <c r="B15" s="4" t="s">
        <v>45</v>
      </c>
      <c r="C15" s="4" t="s">
        <v>5</v>
      </c>
      <c r="D15" s="5">
        <v>299699.48</v>
      </c>
      <c r="E15" s="5">
        <v>300172</v>
      </c>
      <c r="H15" s="24"/>
      <c r="I15" s="24" t="s">
        <v>100</v>
      </c>
      <c r="J15" s="25">
        <v>41739</v>
      </c>
      <c r="K15" s="24" t="s">
        <v>3</v>
      </c>
      <c r="L15" s="24" t="s">
        <v>143</v>
      </c>
      <c r="M15" s="24"/>
      <c r="N15" s="24"/>
      <c r="O15" s="26">
        <v>30158.33</v>
      </c>
      <c r="P15" s="24"/>
      <c r="Q15" s="26">
        <v>30158.33</v>
      </c>
      <c r="R15" s="24"/>
      <c r="T15" s="42"/>
      <c r="U15" s="42" t="s">
        <v>106</v>
      </c>
      <c r="V15" s="42" t="s">
        <v>91</v>
      </c>
      <c r="W15" s="42" t="s">
        <v>99</v>
      </c>
      <c r="X15" s="42" t="s">
        <v>3</v>
      </c>
      <c r="Y15" s="43">
        <v>41942</v>
      </c>
      <c r="Z15" s="42" t="s">
        <v>5</v>
      </c>
      <c r="AA15" s="42"/>
      <c r="AB15" s="42" t="s">
        <v>45</v>
      </c>
      <c r="AC15" s="46">
        <v>247.92</v>
      </c>
      <c r="AD15" s="46">
        <v>247.92</v>
      </c>
      <c r="AE15" s="44">
        <v>0</v>
      </c>
      <c r="AF15" s="44">
        <v>247.92</v>
      </c>
    </row>
    <row r="16" spans="1:33" ht="15" x14ac:dyDescent="0.25">
      <c r="A16" s="4" t="s">
        <v>22</v>
      </c>
      <c r="B16" s="4" t="s">
        <v>45</v>
      </c>
      <c r="C16" s="4" t="s">
        <v>5</v>
      </c>
      <c r="D16" s="5">
        <v>865</v>
      </c>
      <c r="E16" s="5">
        <v>0</v>
      </c>
      <c r="H16" s="24"/>
      <c r="I16" s="24" t="s">
        <v>100</v>
      </c>
      <c r="J16" s="25">
        <v>41768</v>
      </c>
      <c r="K16" s="24" t="s">
        <v>3</v>
      </c>
      <c r="L16" s="24" t="s">
        <v>143</v>
      </c>
      <c r="M16" s="24"/>
      <c r="N16" s="24"/>
      <c r="O16" s="26">
        <v>30158.33</v>
      </c>
      <c r="P16" s="24"/>
      <c r="Q16" s="26">
        <v>30158.33</v>
      </c>
      <c r="R16" s="24"/>
      <c r="T16" s="42"/>
      <c r="U16" s="42" t="s">
        <v>106</v>
      </c>
      <c r="V16" s="42" t="s">
        <v>91</v>
      </c>
      <c r="W16" s="42"/>
      <c r="X16" s="42" t="s">
        <v>3</v>
      </c>
      <c r="Y16" s="43">
        <v>41954</v>
      </c>
      <c r="Z16" s="42" t="s">
        <v>5</v>
      </c>
      <c r="AA16" s="42"/>
      <c r="AB16" s="42" t="s">
        <v>45</v>
      </c>
      <c r="AC16" s="46">
        <v>10476.67</v>
      </c>
      <c r="AD16" s="46">
        <v>10476.67</v>
      </c>
      <c r="AE16" s="44">
        <v>0</v>
      </c>
      <c r="AF16" s="44">
        <v>10476.67</v>
      </c>
    </row>
    <row r="17" spans="1:33" ht="15" x14ac:dyDescent="0.25">
      <c r="A17" s="4" t="s">
        <v>48</v>
      </c>
      <c r="B17" s="4" t="s">
        <v>45</v>
      </c>
      <c r="C17" s="4" t="s">
        <v>5</v>
      </c>
      <c r="D17" s="5">
        <v>0</v>
      </c>
      <c r="E17" s="5">
        <v>62000</v>
      </c>
      <c r="H17" s="24"/>
      <c r="I17" s="24" t="s">
        <v>100</v>
      </c>
      <c r="J17" s="25">
        <v>41801</v>
      </c>
      <c r="K17" s="24" t="s">
        <v>3</v>
      </c>
      <c r="L17" s="24" t="s">
        <v>143</v>
      </c>
      <c r="M17" s="24"/>
      <c r="N17" s="24"/>
      <c r="O17" s="26">
        <v>30158.33</v>
      </c>
      <c r="P17" s="24"/>
      <c r="Q17" s="26">
        <v>30158.33</v>
      </c>
      <c r="R17" s="24"/>
      <c r="T17" s="42"/>
      <c r="U17" s="42"/>
      <c r="V17" s="42" t="s">
        <v>91</v>
      </c>
      <c r="W17" s="42"/>
      <c r="X17" s="42" t="s">
        <v>3</v>
      </c>
      <c r="Y17" s="43">
        <v>41984</v>
      </c>
      <c r="Z17" s="42" t="s">
        <v>5</v>
      </c>
      <c r="AA17" s="42"/>
      <c r="AB17" s="42" t="s">
        <v>45</v>
      </c>
      <c r="AC17" s="46">
        <v>10476.67</v>
      </c>
      <c r="AD17" s="46">
        <v>10476.67</v>
      </c>
      <c r="AE17" s="44">
        <v>0</v>
      </c>
      <c r="AF17" s="44">
        <v>10476.67</v>
      </c>
    </row>
    <row r="18" spans="1:33" ht="15" x14ac:dyDescent="0.25">
      <c r="A18" s="4" t="s">
        <v>23</v>
      </c>
      <c r="B18" s="4" t="s">
        <v>45</v>
      </c>
      <c r="C18" s="4" t="s">
        <v>5</v>
      </c>
      <c r="D18" s="5">
        <v>25999.599999999999</v>
      </c>
      <c r="E18" s="5">
        <v>0</v>
      </c>
      <c r="H18" s="24"/>
      <c r="I18" s="24" t="s">
        <v>100</v>
      </c>
      <c r="J18" s="25">
        <v>41830</v>
      </c>
      <c r="K18" s="24" t="s">
        <v>3</v>
      </c>
      <c r="L18" s="24" t="s">
        <v>143</v>
      </c>
      <c r="M18" s="24"/>
      <c r="N18" s="24"/>
      <c r="O18" s="26">
        <v>30158.33</v>
      </c>
      <c r="P18" s="24"/>
      <c r="Q18" s="26">
        <v>30158.33</v>
      </c>
      <c r="R18" s="24"/>
      <c r="T18" s="42"/>
      <c r="U18" s="42" t="s">
        <v>106</v>
      </c>
      <c r="V18" s="42" t="s">
        <v>152</v>
      </c>
      <c r="W18" s="42" t="s">
        <v>153</v>
      </c>
      <c r="X18" s="42" t="s">
        <v>3</v>
      </c>
      <c r="Y18" s="43">
        <v>41768</v>
      </c>
      <c r="Z18" s="42" t="s">
        <v>5</v>
      </c>
      <c r="AA18" s="42"/>
      <c r="AB18" s="42" t="s">
        <v>45</v>
      </c>
      <c r="AC18" s="46">
        <v>1058.54</v>
      </c>
      <c r="AD18" s="46">
        <v>1058.54</v>
      </c>
      <c r="AE18" s="44">
        <v>0</v>
      </c>
      <c r="AF18" s="44">
        <v>1058.54</v>
      </c>
    </row>
    <row r="19" spans="1:33" ht="15" x14ac:dyDescent="0.25">
      <c r="A19" s="4" t="s">
        <v>24</v>
      </c>
      <c r="B19" s="4" t="s">
        <v>45</v>
      </c>
      <c r="C19" s="4" t="s">
        <v>5</v>
      </c>
      <c r="D19" s="5">
        <v>3669</v>
      </c>
      <c r="E19" s="5">
        <v>0</v>
      </c>
      <c r="H19" s="24"/>
      <c r="I19" s="24" t="s">
        <v>100</v>
      </c>
      <c r="J19" s="25">
        <v>41862</v>
      </c>
      <c r="K19" s="24" t="s">
        <v>3</v>
      </c>
      <c r="L19" s="24" t="s">
        <v>143</v>
      </c>
      <c r="M19" s="24"/>
      <c r="N19" s="24"/>
      <c r="O19" s="26">
        <v>30158.33</v>
      </c>
      <c r="P19" s="24"/>
      <c r="Q19" s="26">
        <v>30158.33</v>
      </c>
      <c r="R19" s="24"/>
      <c r="T19" s="42"/>
      <c r="U19" s="42" t="s">
        <v>106</v>
      </c>
      <c r="V19" s="42" t="s">
        <v>152</v>
      </c>
      <c r="W19" s="42" t="s">
        <v>154</v>
      </c>
      <c r="X19" s="42" t="s">
        <v>3</v>
      </c>
      <c r="Y19" s="43">
        <v>41921</v>
      </c>
      <c r="Z19" s="42" t="s">
        <v>5</v>
      </c>
      <c r="AA19" s="42"/>
      <c r="AB19" s="42" t="s">
        <v>45</v>
      </c>
      <c r="AC19" s="46">
        <v>2115.48</v>
      </c>
      <c r="AD19" s="46">
        <v>2115.48</v>
      </c>
      <c r="AE19" s="44">
        <v>0</v>
      </c>
      <c r="AF19" s="44">
        <v>2115.48</v>
      </c>
    </row>
    <row r="20" spans="1:33" ht="15" x14ac:dyDescent="0.25">
      <c r="A20" s="4" t="s">
        <v>50</v>
      </c>
      <c r="B20" s="4" t="s">
        <v>45</v>
      </c>
      <c r="C20" s="4" t="s">
        <v>5</v>
      </c>
      <c r="D20" s="5">
        <v>343.2</v>
      </c>
      <c r="E20" s="5">
        <v>0</v>
      </c>
      <c r="H20" s="24"/>
      <c r="I20" s="24" t="s">
        <v>100</v>
      </c>
      <c r="J20" s="25">
        <v>41893</v>
      </c>
      <c r="K20" s="24" t="s">
        <v>3</v>
      </c>
      <c r="L20" s="24" t="s">
        <v>143</v>
      </c>
      <c r="M20" s="24"/>
      <c r="N20" s="24"/>
      <c r="O20" s="26">
        <v>30158.33</v>
      </c>
      <c r="P20" s="24"/>
      <c r="Q20" s="26">
        <v>30158.33</v>
      </c>
      <c r="R20" s="24"/>
      <c r="T20" s="42"/>
      <c r="U20" s="42" t="s">
        <v>106</v>
      </c>
      <c r="V20" s="42" t="s">
        <v>152</v>
      </c>
      <c r="W20" s="42" t="s">
        <v>155</v>
      </c>
      <c r="X20" s="42" t="s">
        <v>3</v>
      </c>
      <c r="Y20" s="43">
        <v>41921</v>
      </c>
      <c r="Z20" s="42" t="s">
        <v>5</v>
      </c>
      <c r="AA20" s="42"/>
      <c r="AB20" s="42" t="s">
        <v>45</v>
      </c>
      <c r="AC20" s="46">
        <v>8703.69</v>
      </c>
      <c r="AD20" s="46">
        <v>8703.69</v>
      </c>
      <c r="AE20" s="44">
        <v>0</v>
      </c>
      <c r="AF20" s="44">
        <v>8703.69</v>
      </c>
    </row>
    <row r="21" spans="1:33" ht="15" x14ac:dyDescent="0.25">
      <c r="A21" s="4" t="s">
        <v>12</v>
      </c>
      <c r="B21" s="4" t="s">
        <v>45</v>
      </c>
      <c r="C21" s="4" t="s">
        <v>5</v>
      </c>
      <c r="D21" s="5">
        <v>32417.01</v>
      </c>
      <c r="E21" s="5">
        <v>0</v>
      </c>
      <c r="F21" s="3" t="s">
        <v>216</v>
      </c>
      <c r="H21" s="24"/>
      <c r="I21" s="24" t="s">
        <v>100</v>
      </c>
      <c r="J21" s="25">
        <v>41921</v>
      </c>
      <c r="K21" s="24" t="s">
        <v>3</v>
      </c>
      <c r="L21" s="24" t="s">
        <v>143</v>
      </c>
      <c r="M21" s="24"/>
      <c r="N21" s="24"/>
      <c r="O21" s="26">
        <v>31258.33</v>
      </c>
      <c r="P21" s="24"/>
      <c r="Q21" s="26">
        <v>31258.33</v>
      </c>
      <c r="R21" s="24"/>
      <c r="T21" s="42"/>
      <c r="U21" s="42" t="s">
        <v>106</v>
      </c>
      <c r="V21" s="42" t="s">
        <v>152</v>
      </c>
      <c r="W21" s="42" t="s">
        <v>96</v>
      </c>
      <c r="X21" s="42" t="s">
        <v>3</v>
      </c>
      <c r="Y21" s="43">
        <v>41942</v>
      </c>
      <c r="Z21" s="42" t="s">
        <v>5</v>
      </c>
      <c r="AA21" s="42"/>
      <c r="AB21" s="42" t="s">
        <v>45</v>
      </c>
      <c r="AC21" s="46">
        <v>29.42</v>
      </c>
      <c r="AD21" s="46">
        <v>29.42</v>
      </c>
      <c r="AE21" s="44">
        <v>0</v>
      </c>
      <c r="AF21" s="44">
        <v>29.42</v>
      </c>
      <c r="AG21" s="5">
        <f>SUM(AD2:AD21)</f>
        <v>109295.91999999997</v>
      </c>
    </row>
    <row r="22" spans="1:33" ht="15" x14ac:dyDescent="0.25">
      <c r="A22" s="4" t="s">
        <v>13</v>
      </c>
      <c r="B22" s="4" t="s">
        <v>45</v>
      </c>
      <c r="C22" s="4" t="s">
        <v>5</v>
      </c>
      <c r="D22" s="5">
        <v>1829.95</v>
      </c>
      <c r="E22" s="5">
        <v>0</v>
      </c>
      <c r="H22" s="24"/>
      <c r="I22" s="24" t="s">
        <v>100</v>
      </c>
      <c r="J22" s="25">
        <v>41954</v>
      </c>
      <c r="K22" s="24" t="s">
        <v>3</v>
      </c>
      <c r="L22" s="24" t="s">
        <v>143</v>
      </c>
      <c r="M22" s="24"/>
      <c r="N22" s="24"/>
      <c r="O22" s="26">
        <v>31258.33</v>
      </c>
      <c r="P22" s="24"/>
      <c r="Q22" s="26">
        <v>31258.33</v>
      </c>
      <c r="R22" s="24"/>
      <c r="T22" s="42"/>
      <c r="U22" s="42"/>
      <c r="V22" s="42" t="s">
        <v>161</v>
      </c>
      <c r="W22" s="42"/>
      <c r="X22" s="42" t="s">
        <v>28</v>
      </c>
      <c r="Y22" s="43">
        <v>41649</v>
      </c>
      <c r="Z22" s="42" t="s">
        <v>5</v>
      </c>
      <c r="AA22" s="42"/>
      <c r="AB22" s="42" t="s">
        <v>45</v>
      </c>
      <c r="AC22" s="46">
        <v>918</v>
      </c>
      <c r="AD22" s="46">
        <v>918</v>
      </c>
      <c r="AE22" s="44">
        <v>0</v>
      </c>
      <c r="AF22" s="44">
        <v>918</v>
      </c>
      <c r="AG22" s="3" t="s">
        <v>300</v>
      </c>
    </row>
    <row r="23" spans="1:33" ht="15" x14ac:dyDescent="0.25">
      <c r="A23" s="4" t="s">
        <v>25</v>
      </c>
      <c r="B23" s="4" t="s">
        <v>45</v>
      </c>
      <c r="C23" s="4" t="s">
        <v>5</v>
      </c>
      <c r="D23" s="5">
        <v>5465.07</v>
      </c>
      <c r="E23" s="5">
        <v>0</v>
      </c>
      <c r="H23" s="24"/>
      <c r="I23" s="24"/>
      <c r="J23" s="25">
        <v>41984</v>
      </c>
      <c r="K23" s="24" t="s">
        <v>3</v>
      </c>
      <c r="L23" s="24" t="s">
        <v>143</v>
      </c>
      <c r="M23" s="24"/>
      <c r="N23" s="24"/>
      <c r="O23" s="26">
        <v>31258.33</v>
      </c>
      <c r="P23" s="24"/>
      <c r="Q23" s="26">
        <v>31258.33</v>
      </c>
      <c r="R23" s="24"/>
      <c r="T23" s="42"/>
      <c r="U23" s="42"/>
      <c r="V23" s="42" t="s">
        <v>161</v>
      </c>
      <c r="W23" s="42"/>
      <c r="X23" s="42" t="s">
        <v>28</v>
      </c>
      <c r="Y23" s="43">
        <v>41681</v>
      </c>
      <c r="Z23" s="42" t="s">
        <v>5</v>
      </c>
      <c r="AA23" s="42"/>
      <c r="AB23" s="42" t="s">
        <v>45</v>
      </c>
      <c r="AC23" s="46">
        <v>918</v>
      </c>
      <c r="AD23" s="46">
        <v>918</v>
      </c>
      <c r="AE23" s="44">
        <v>0</v>
      </c>
      <c r="AF23" s="44">
        <v>918</v>
      </c>
    </row>
    <row r="24" spans="1:33" ht="15" x14ac:dyDescent="0.25">
      <c r="A24" s="4" t="s">
        <v>15</v>
      </c>
      <c r="B24" s="4" t="s">
        <v>45</v>
      </c>
      <c r="C24" s="4" t="s">
        <v>5</v>
      </c>
      <c r="D24" s="5">
        <v>747.6</v>
      </c>
      <c r="E24" s="5">
        <v>0</v>
      </c>
      <c r="H24" s="24"/>
      <c r="I24" s="24" t="s">
        <v>102</v>
      </c>
      <c r="J24" s="25">
        <v>41942</v>
      </c>
      <c r="K24" s="24" t="s">
        <v>3</v>
      </c>
      <c r="L24" s="24" t="s">
        <v>96</v>
      </c>
      <c r="M24" s="24"/>
      <c r="N24" s="24"/>
      <c r="O24" s="26">
        <v>1200</v>
      </c>
      <c r="P24" s="24"/>
      <c r="Q24" s="26">
        <v>1200</v>
      </c>
      <c r="R24" s="24"/>
      <c r="T24" s="42"/>
      <c r="U24" s="42"/>
      <c r="V24" s="42" t="s">
        <v>161</v>
      </c>
      <c r="W24" s="42"/>
      <c r="X24" s="42" t="s">
        <v>28</v>
      </c>
      <c r="Y24" s="43">
        <v>41709</v>
      </c>
      <c r="Z24" s="42" t="s">
        <v>5</v>
      </c>
      <c r="AA24" s="42"/>
      <c r="AB24" s="42" t="s">
        <v>45</v>
      </c>
      <c r="AC24" s="46">
        <v>918</v>
      </c>
      <c r="AD24" s="46">
        <v>918</v>
      </c>
      <c r="AE24" s="44">
        <v>0</v>
      </c>
      <c r="AF24" s="44">
        <v>918</v>
      </c>
    </row>
    <row r="25" spans="1:33" ht="15" x14ac:dyDescent="0.25">
      <c r="A25" s="4" t="s">
        <v>30</v>
      </c>
      <c r="B25" s="4" t="s">
        <v>45</v>
      </c>
      <c r="C25" s="4" t="s">
        <v>5</v>
      </c>
      <c r="D25" s="5">
        <v>4155.5600000000004</v>
      </c>
      <c r="E25" s="5">
        <v>0</v>
      </c>
      <c r="H25" s="24"/>
      <c r="I25" s="24" t="s">
        <v>102</v>
      </c>
      <c r="J25" s="25">
        <v>41942</v>
      </c>
      <c r="K25" s="24" t="s">
        <v>3</v>
      </c>
      <c r="L25" s="24" t="s">
        <v>98</v>
      </c>
      <c r="M25" s="24"/>
      <c r="N25" s="24"/>
      <c r="O25" s="26">
        <v>1200</v>
      </c>
      <c r="P25" s="24"/>
      <c r="Q25" s="26">
        <v>1200</v>
      </c>
      <c r="R25" s="24"/>
      <c r="T25" s="42"/>
      <c r="U25" s="42"/>
      <c r="V25" s="42" t="s">
        <v>161</v>
      </c>
      <c r="W25" s="42"/>
      <c r="X25" s="42" t="s">
        <v>28</v>
      </c>
      <c r="Y25" s="43">
        <v>41739</v>
      </c>
      <c r="Z25" s="42" t="s">
        <v>5</v>
      </c>
      <c r="AA25" s="42"/>
      <c r="AB25" s="42" t="s">
        <v>45</v>
      </c>
      <c r="AC25" s="46">
        <v>918</v>
      </c>
      <c r="AD25" s="46">
        <v>918</v>
      </c>
      <c r="AE25" s="44">
        <v>0</v>
      </c>
      <c r="AF25" s="44">
        <v>918</v>
      </c>
    </row>
    <row r="26" spans="1:33" ht="15" x14ac:dyDescent="0.25">
      <c r="A26" s="4" t="s">
        <v>26</v>
      </c>
      <c r="B26" s="4" t="s">
        <v>45</v>
      </c>
      <c r="C26" s="4" t="s">
        <v>5</v>
      </c>
      <c r="D26" s="5">
        <v>2651.17</v>
      </c>
      <c r="E26" s="5">
        <v>0</v>
      </c>
      <c r="H26" s="24"/>
      <c r="I26" s="24" t="s">
        <v>102</v>
      </c>
      <c r="J26" s="25">
        <v>41942</v>
      </c>
      <c r="K26" s="24" t="s">
        <v>3</v>
      </c>
      <c r="L26" s="24" t="s">
        <v>99</v>
      </c>
      <c r="M26" s="24"/>
      <c r="N26" s="24"/>
      <c r="O26" s="26">
        <v>1200</v>
      </c>
      <c r="P26" s="24"/>
      <c r="Q26" s="26">
        <v>1200</v>
      </c>
      <c r="R26" s="24"/>
      <c r="T26" s="42"/>
      <c r="U26" s="42"/>
      <c r="V26" s="42" t="s">
        <v>161</v>
      </c>
      <c r="W26" s="42"/>
      <c r="X26" s="42" t="s">
        <v>28</v>
      </c>
      <c r="Y26" s="43">
        <v>41768</v>
      </c>
      <c r="Z26" s="42" t="s">
        <v>5</v>
      </c>
      <c r="AA26" s="42"/>
      <c r="AB26" s="42" t="s">
        <v>45</v>
      </c>
      <c r="AC26" s="46">
        <v>1197.32</v>
      </c>
      <c r="AD26" s="46">
        <v>1197.32</v>
      </c>
      <c r="AE26" s="44">
        <v>0</v>
      </c>
      <c r="AF26" s="44">
        <v>1197.32</v>
      </c>
    </row>
    <row r="27" spans="1:33" ht="15" x14ac:dyDescent="0.25">
      <c r="A27" s="4" t="s">
        <v>17</v>
      </c>
      <c r="B27" s="4" t="s">
        <v>45</v>
      </c>
      <c r="C27" s="4" t="s">
        <v>5</v>
      </c>
      <c r="D27" s="5">
        <v>8932.1299999999992</v>
      </c>
      <c r="E27" s="5">
        <v>10000</v>
      </c>
      <c r="H27" s="24"/>
      <c r="I27" s="24" t="s">
        <v>102</v>
      </c>
      <c r="J27" s="25">
        <v>41942</v>
      </c>
      <c r="K27" s="24" t="s">
        <v>3</v>
      </c>
      <c r="L27" s="24" t="s">
        <v>95</v>
      </c>
      <c r="M27" s="24"/>
      <c r="N27" s="24"/>
      <c r="O27" s="26">
        <v>1200</v>
      </c>
      <c r="P27" s="24"/>
      <c r="Q27" s="26">
        <v>1200</v>
      </c>
      <c r="R27" s="24"/>
      <c r="T27" s="42"/>
      <c r="U27" s="42"/>
      <c r="V27" s="42" t="s">
        <v>161</v>
      </c>
      <c r="W27" s="42"/>
      <c r="X27" s="42" t="s">
        <v>28</v>
      </c>
      <c r="Y27" s="43">
        <v>41801</v>
      </c>
      <c r="Z27" s="42" t="s">
        <v>5</v>
      </c>
      <c r="AA27" s="42"/>
      <c r="AB27" s="42" t="s">
        <v>45</v>
      </c>
      <c r="AC27" s="46">
        <v>1070.3</v>
      </c>
      <c r="AD27" s="46">
        <v>1070.3</v>
      </c>
      <c r="AE27" s="44">
        <v>0</v>
      </c>
      <c r="AF27" s="44">
        <v>1070.3</v>
      </c>
    </row>
    <row r="28" spans="1:33" ht="15" x14ac:dyDescent="0.25">
      <c r="A28" s="4" t="s">
        <v>37</v>
      </c>
      <c r="B28" s="4" t="s">
        <v>45</v>
      </c>
      <c r="C28" s="4" t="s">
        <v>5</v>
      </c>
      <c r="D28" s="5">
        <v>-313513</v>
      </c>
      <c r="E28" s="5">
        <v>0</v>
      </c>
      <c r="F28" s="3" t="s">
        <v>137</v>
      </c>
      <c r="H28" s="24"/>
      <c r="I28" s="24" t="s">
        <v>102</v>
      </c>
      <c r="J28" s="25">
        <v>41942</v>
      </c>
      <c r="K28" s="24" t="s">
        <v>3</v>
      </c>
      <c r="L28" s="24" t="s">
        <v>97</v>
      </c>
      <c r="M28" s="24"/>
      <c r="N28" s="24"/>
      <c r="O28" s="26">
        <v>1200</v>
      </c>
      <c r="P28" s="24"/>
      <c r="Q28" s="26">
        <v>1200</v>
      </c>
      <c r="R28" s="24"/>
      <c r="T28" s="42"/>
      <c r="U28" s="42"/>
      <c r="V28" s="42" t="s">
        <v>161</v>
      </c>
      <c r="W28" s="42"/>
      <c r="X28" s="42" t="s">
        <v>28</v>
      </c>
      <c r="Y28" s="43">
        <v>41830</v>
      </c>
      <c r="Z28" s="42" t="s">
        <v>5</v>
      </c>
      <c r="AA28" s="42"/>
      <c r="AB28" s="42" t="s">
        <v>45</v>
      </c>
      <c r="AC28" s="46">
        <v>1070.3</v>
      </c>
      <c r="AD28" s="46">
        <v>1070.3</v>
      </c>
      <c r="AE28" s="44">
        <v>0</v>
      </c>
      <c r="AF28" s="44">
        <v>1070.3</v>
      </c>
    </row>
    <row r="29" spans="1:33" ht="15" x14ac:dyDescent="0.25">
      <c r="A29" s="4" t="s">
        <v>38</v>
      </c>
      <c r="B29" s="4" t="s">
        <v>45</v>
      </c>
      <c r="C29" s="4" t="s">
        <v>5</v>
      </c>
      <c r="D29" s="5">
        <v>0</v>
      </c>
      <c r="E29" s="5">
        <v>-452000</v>
      </c>
      <c r="H29" s="24"/>
      <c r="I29" s="24" t="s">
        <v>102</v>
      </c>
      <c r="J29" s="25">
        <v>41649</v>
      </c>
      <c r="K29" s="24" t="s">
        <v>3</v>
      </c>
      <c r="L29" s="24" t="s">
        <v>103</v>
      </c>
      <c r="M29" s="24"/>
      <c r="N29" s="24"/>
      <c r="O29" s="26">
        <v>33758.33</v>
      </c>
      <c r="P29" s="24"/>
      <c r="Q29" s="26">
        <v>33758.33</v>
      </c>
      <c r="R29" s="24"/>
      <c r="T29" s="42"/>
      <c r="U29" s="42"/>
      <c r="V29" s="42" t="s">
        <v>161</v>
      </c>
      <c r="W29" s="42"/>
      <c r="X29" s="42" t="s">
        <v>28</v>
      </c>
      <c r="Y29" s="43">
        <v>41862</v>
      </c>
      <c r="Z29" s="42" t="s">
        <v>5</v>
      </c>
      <c r="AA29" s="42"/>
      <c r="AB29" s="42" t="s">
        <v>45</v>
      </c>
      <c r="AC29" s="46">
        <v>1070.3</v>
      </c>
      <c r="AD29" s="46">
        <v>1070.3</v>
      </c>
      <c r="AE29" s="44">
        <v>0</v>
      </c>
      <c r="AF29" s="44">
        <v>1070.3</v>
      </c>
    </row>
    <row r="30" spans="1:33" ht="15" x14ac:dyDescent="0.25">
      <c r="A30" s="4" t="s">
        <v>51</v>
      </c>
      <c r="B30" s="4" t="s">
        <v>45</v>
      </c>
      <c r="C30" s="4" t="s">
        <v>5</v>
      </c>
      <c r="D30" s="5">
        <v>-17000</v>
      </c>
      <c r="E30" s="5">
        <v>0</v>
      </c>
      <c r="H30" s="24"/>
      <c r="I30" s="24" t="s">
        <v>102</v>
      </c>
      <c r="J30" s="25">
        <v>41681</v>
      </c>
      <c r="K30" s="24" t="s">
        <v>3</v>
      </c>
      <c r="L30" s="24" t="s">
        <v>103</v>
      </c>
      <c r="M30" s="24"/>
      <c r="N30" s="24"/>
      <c r="O30" s="26">
        <v>33758.33</v>
      </c>
      <c r="P30" s="24"/>
      <c r="Q30" s="26">
        <v>33758.33</v>
      </c>
      <c r="R30" s="24"/>
      <c r="T30" s="42"/>
      <c r="U30" s="42"/>
      <c r="V30" s="42" t="s">
        <v>161</v>
      </c>
      <c r="W30" s="42"/>
      <c r="X30" s="42" t="s">
        <v>28</v>
      </c>
      <c r="Y30" s="43">
        <v>41893</v>
      </c>
      <c r="Z30" s="42" t="s">
        <v>5</v>
      </c>
      <c r="AA30" s="42"/>
      <c r="AB30" s="42" t="s">
        <v>45</v>
      </c>
      <c r="AC30" s="46">
        <v>1070.3</v>
      </c>
      <c r="AD30" s="46">
        <v>1070.3</v>
      </c>
      <c r="AE30" s="44">
        <v>0</v>
      </c>
      <c r="AF30" s="44">
        <v>1070.3</v>
      </c>
    </row>
    <row r="31" spans="1:33" ht="15" x14ac:dyDescent="0.25">
      <c r="A31" s="4" t="s">
        <v>40</v>
      </c>
      <c r="B31" s="4" t="s">
        <v>45</v>
      </c>
      <c r="C31" s="4" t="s">
        <v>5</v>
      </c>
      <c r="D31" s="5">
        <v>-24486</v>
      </c>
      <c r="E31" s="5">
        <v>0</v>
      </c>
      <c r="H31" s="24"/>
      <c r="I31" s="24" t="s">
        <v>102</v>
      </c>
      <c r="J31" s="25">
        <v>41709</v>
      </c>
      <c r="K31" s="24" t="s">
        <v>3</v>
      </c>
      <c r="L31" s="24" t="s">
        <v>103</v>
      </c>
      <c r="M31" s="24"/>
      <c r="N31" s="24"/>
      <c r="O31" s="26">
        <v>33758.33</v>
      </c>
      <c r="P31" s="24"/>
      <c r="Q31" s="26">
        <v>33758.33</v>
      </c>
      <c r="R31" s="24"/>
      <c r="T31" s="42"/>
      <c r="U31" s="42"/>
      <c r="V31" s="42" t="s">
        <v>161</v>
      </c>
      <c r="W31" s="42"/>
      <c r="X31" s="42" t="s">
        <v>28</v>
      </c>
      <c r="Y31" s="43">
        <v>41921</v>
      </c>
      <c r="Z31" s="42" t="s">
        <v>5</v>
      </c>
      <c r="AA31" s="42"/>
      <c r="AB31" s="42" t="s">
        <v>45</v>
      </c>
      <c r="AC31" s="46">
        <v>1298.3</v>
      </c>
      <c r="AD31" s="46">
        <v>1298.3</v>
      </c>
      <c r="AE31" s="44">
        <v>0</v>
      </c>
      <c r="AF31" s="44">
        <v>1298.3</v>
      </c>
    </row>
    <row r="32" spans="1:33" ht="15" x14ac:dyDescent="0.25">
      <c r="A32" s="4" t="s">
        <v>41</v>
      </c>
      <c r="B32" s="4" t="s">
        <v>45</v>
      </c>
      <c r="C32" s="4" t="s">
        <v>5</v>
      </c>
      <c r="D32" s="5">
        <v>-8932.1299999999992</v>
      </c>
      <c r="E32" s="5">
        <v>-10000</v>
      </c>
      <c r="H32" s="24"/>
      <c r="I32" s="24" t="s">
        <v>102</v>
      </c>
      <c r="J32" s="25">
        <v>41739</v>
      </c>
      <c r="K32" s="24" t="s">
        <v>3</v>
      </c>
      <c r="L32" s="24" t="s">
        <v>103</v>
      </c>
      <c r="M32" s="24"/>
      <c r="N32" s="24"/>
      <c r="O32" s="26">
        <v>33758.33</v>
      </c>
      <c r="P32" s="24"/>
      <c r="Q32" s="26">
        <v>33758.33</v>
      </c>
      <c r="R32" s="24"/>
      <c r="T32" s="42"/>
      <c r="U32" s="42"/>
      <c r="V32" s="42" t="s">
        <v>161</v>
      </c>
      <c r="W32" s="42"/>
      <c r="X32" s="42" t="s">
        <v>28</v>
      </c>
      <c r="Y32" s="43">
        <v>41942</v>
      </c>
      <c r="Z32" s="42" t="s">
        <v>5</v>
      </c>
      <c r="AA32" s="42"/>
      <c r="AB32" s="42" t="s">
        <v>45</v>
      </c>
      <c r="AC32" s="46">
        <v>117.95</v>
      </c>
      <c r="AD32" s="46">
        <v>117.95</v>
      </c>
      <c r="AE32" s="44">
        <v>0</v>
      </c>
      <c r="AF32" s="44">
        <v>117.95</v>
      </c>
    </row>
    <row r="33" spans="1:33" ht="15" x14ac:dyDescent="0.25">
      <c r="A33" s="4" t="s">
        <v>52</v>
      </c>
      <c r="B33" s="4" t="s">
        <v>45</v>
      </c>
      <c r="C33" s="4" t="s">
        <v>5</v>
      </c>
      <c r="D33" s="5">
        <v>0</v>
      </c>
      <c r="E33" s="5">
        <v>-17000</v>
      </c>
      <c r="H33" s="24"/>
      <c r="I33" s="24" t="s">
        <v>102</v>
      </c>
      <c r="J33" s="25">
        <v>41768</v>
      </c>
      <c r="K33" s="24" t="s">
        <v>3</v>
      </c>
      <c r="L33" s="24" t="s">
        <v>103</v>
      </c>
      <c r="M33" s="24"/>
      <c r="N33" s="24"/>
      <c r="O33" s="26">
        <v>33758.33</v>
      </c>
      <c r="P33" s="24"/>
      <c r="Q33" s="26">
        <v>33758.33</v>
      </c>
      <c r="R33" s="24"/>
      <c r="T33" s="42"/>
      <c r="U33" s="42"/>
      <c r="V33" s="42" t="s">
        <v>161</v>
      </c>
      <c r="W33" s="42"/>
      <c r="X33" s="42" t="s">
        <v>28</v>
      </c>
      <c r="Y33" s="43">
        <v>41954</v>
      </c>
      <c r="Z33" s="42" t="s">
        <v>5</v>
      </c>
      <c r="AA33" s="42"/>
      <c r="AB33" s="42" t="s">
        <v>45</v>
      </c>
      <c r="AC33" s="46">
        <v>1257.2</v>
      </c>
      <c r="AD33" s="46">
        <v>1257.2</v>
      </c>
      <c r="AE33" s="44">
        <v>0</v>
      </c>
      <c r="AF33" s="44">
        <v>1257.2</v>
      </c>
    </row>
    <row r="34" spans="1:33" ht="15" x14ac:dyDescent="0.25">
      <c r="A34" s="4" t="s">
        <v>42</v>
      </c>
      <c r="B34" s="4" t="s">
        <v>45</v>
      </c>
      <c r="C34" s="4" t="s">
        <v>5</v>
      </c>
      <c r="D34" s="5">
        <v>-41615.919999999998</v>
      </c>
      <c r="E34" s="5">
        <v>0</v>
      </c>
      <c r="F34" s="3" t="s">
        <v>283</v>
      </c>
      <c r="H34" s="24"/>
      <c r="I34" s="24" t="s">
        <v>102</v>
      </c>
      <c r="J34" s="25">
        <v>41801</v>
      </c>
      <c r="K34" s="24" t="s">
        <v>3</v>
      </c>
      <c r="L34" s="24" t="s">
        <v>103</v>
      </c>
      <c r="M34" s="24"/>
      <c r="N34" s="24"/>
      <c r="O34" s="26">
        <v>33758.33</v>
      </c>
      <c r="P34" s="24"/>
      <c r="Q34" s="26">
        <v>33758.33</v>
      </c>
      <c r="R34" s="24"/>
      <c r="T34" s="42"/>
      <c r="U34" s="42"/>
      <c r="V34" s="42" t="s">
        <v>161</v>
      </c>
      <c r="W34" s="42"/>
      <c r="X34" s="42" t="s">
        <v>28</v>
      </c>
      <c r="Y34" s="43">
        <v>41984</v>
      </c>
      <c r="Z34" s="42" t="s">
        <v>5</v>
      </c>
      <c r="AA34" s="42"/>
      <c r="AB34" s="42" t="s">
        <v>45</v>
      </c>
      <c r="AC34" s="46">
        <v>1257.2</v>
      </c>
      <c r="AD34" s="46">
        <v>1257.2</v>
      </c>
      <c r="AE34" s="44">
        <v>0</v>
      </c>
      <c r="AF34" s="44">
        <v>1257.2</v>
      </c>
    </row>
    <row r="35" spans="1:33" ht="15" x14ac:dyDescent="0.25">
      <c r="D35" s="59">
        <f>SUM(D2:D34)</f>
        <v>1567488.6699999997</v>
      </c>
      <c r="E35" s="59">
        <f>SUM(E2:E34)</f>
        <v>1606761</v>
      </c>
      <c r="H35" s="24"/>
      <c r="I35" s="24" t="s">
        <v>102</v>
      </c>
      <c r="J35" s="25">
        <v>41830</v>
      </c>
      <c r="K35" s="24" t="s">
        <v>3</v>
      </c>
      <c r="L35" s="24" t="s">
        <v>103</v>
      </c>
      <c r="M35" s="24"/>
      <c r="N35" s="24"/>
      <c r="O35" s="26">
        <v>33758.33</v>
      </c>
      <c r="P35" s="24"/>
      <c r="Q35" s="26">
        <v>33758.33</v>
      </c>
      <c r="R35" s="24"/>
      <c r="T35" s="42"/>
      <c r="U35" s="42"/>
      <c r="V35" s="42" t="s">
        <v>161</v>
      </c>
      <c r="W35" s="42"/>
      <c r="X35" s="42" t="s">
        <v>28</v>
      </c>
      <c r="Y35" s="43">
        <v>42004</v>
      </c>
      <c r="Z35" s="42" t="s">
        <v>5</v>
      </c>
      <c r="AA35" s="42"/>
      <c r="AB35" s="42" t="s">
        <v>45</v>
      </c>
      <c r="AC35" s="46">
        <v>-1234.96</v>
      </c>
      <c r="AD35" s="46">
        <v>-1234.96</v>
      </c>
      <c r="AE35" s="44">
        <v>-1234.96</v>
      </c>
      <c r="AF35" s="44">
        <v>0</v>
      </c>
      <c r="AG35" s="5">
        <f>SUM(AD22:AD35)</f>
        <v>11846.210000000003</v>
      </c>
    </row>
    <row r="36" spans="1:33" ht="15" x14ac:dyDescent="0.25">
      <c r="A36" s="19" t="s">
        <v>133</v>
      </c>
      <c r="B36" s="19" t="s">
        <v>208</v>
      </c>
      <c r="C36" s="19"/>
      <c r="D36" s="20">
        <v>109295.92</v>
      </c>
      <c r="F36" s="3" t="s">
        <v>295</v>
      </c>
      <c r="H36" s="24"/>
      <c r="I36" s="24" t="s">
        <v>102</v>
      </c>
      <c r="J36" s="25">
        <v>41862</v>
      </c>
      <c r="K36" s="24" t="s">
        <v>3</v>
      </c>
      <c r="L36" s="24" t="s">
        <v>103</v>
      </c>
      <c r="M36" s="24"/>
      <c r="N36" s="24"/>
      <c r="O36" s="26">
        <v>33758.33</v>
      </c>
      <c r="P36" s="24"/>
      <c r="Q36" s="26">
        <v>33758.33</v>
      </c>
      <c r="R36" s="24"/>
      <c r="T36" s="42"/>
      <c r="U36" s="42" t="s">
        <v>106</v>
      </c>
      <c r="V36" s="42" t="s">
        <v>156</v>
      </c>
      <c r="W36" s="42"/>
      <c r="X36" s="42" t="s">
        <v>33</v>
      </c>
      <c r="Y36" s="43">
        <v>41801</v>
      </c>
      <c r="Z36" s="42" t="s">
        <v>5</v>
      </c>
      <c r="AA36" s="42"/>
      <c r="AB36" s="42" t="s">
        <v>45</v>
      </c>
      <c r="AC36" s="46">
        <v>-10291.35</v>
      </c>
      <c r="AD36" s="46">
        <v>-10291.35</v>
      </c>
      <c r="AE36" s="44">
        <v>-10291.35</v>
      </c>
      <c r="AF36" s="44">
        <v>0</v>
      </c>
      <c r="AG36" s="3" t="s">
        <v>173</v>
      </c>
    </row>
    <row r="37" spans="1:33" ht="15" x14ac:dyDescent="0.25">
      <c r="A37" s="19" t="s">
        <v>135</v>
      </c>
      <c r="B37" s="19" t="s">
        <v>208</v>
      </c>
      <c r="C37" s="19"/>
      <c r="D37" s="20">
        <v>11846.21</v>
      </c>
      <c r="F37" s="3" t="s">
        <v>301</v>
      </c>
      <c r="H37" s="24"/>
      <c r="I37" s="24" t="s">
        <v>102</v>
      </c>
      <c r="J37" s="25">
        <v>41893</v>
      </c>
      <c r="K37" s="24" t="s">
        <v>3</v>
      </c>
      <c r="L37" s="24" t="s">
        <v>103</v>
      </c>
      <c r="M37" s="24"/>
      <c r="N37" s="24"/>
      <c r="O37" s="26">
        <v>33758.33</v>
      </c>
      <c r="P37" s="24"/>
      <c r="Q37" s="26">
        <v>33758.33</v>
      </c>
      <c r="R37" s="24"/>
      <c r="T37" s="42"/>
      <c r="U37" s="42" t="s">
        <v>106</v>
      </c>
      <c r="V37" s="42" t="s">
        <v>156</v>
      </c>
      <c r="W37" s="42" t="s">
        <v>98</v>
      </c>
      <c r="X37" s="42" t="s">
        <v>33</v>
      </c>
      <c r="Y37" s="43">
        <v>41942</v>
      </c>
      <c r="Z37" s="42" t="s">
        <v>5</v>
      </c>
      <c r="AA37" s="42"/>
      <c r="AB37" s="42" t="s">
        <v>45</v>
      </c>
      <c r="AC37" s="46">
        <v>-247.92</v>
      </c>
      <c r="AD37" s="46">
        <v>-247.92</v>
      </c>
      <c r="AE37" s="44">
        <v>-247.92</v>
      </c>
      <c r="AF37" s="44">
        <v>0</v>
      </c>
    </row>
    <row r="38" spans="1:33" ht="15" x14ac:dyDescent="0.25">
      <c r="A38" s="19" t="s">
        <v>134</v>
      </c>
      <c r="B38" s="19" t="s">
        <v>208</v>
      </c>
      <c r="C38" s="19"/>
      <c r="D38" s="20">
        <v>-10577.41</v>
      </c>
      <c r="F38" s="3" t="s">
        <v>296</v>
      </c>
      <c r="H38" s="24"/>
      <c r="I38" s="24" t="s">
        <v>102</v>
      </c>
      <c r="J38" s="25">
        <v>41921</v>
      </c>
      <c r="K38" s="24" t="s">
        <v>3</v>
      </c>
      <c r="L38" s="24" t="s">
        <v>103</v>
      </c>
      <c r="M38" s="24"/>
      <c r="N38" s="24"/>
      <c r="O38" s="26">
        <v>34958.33</v>
      </c>
      <c r="P38" s="24"/>
      <c r="Q38" s="26">
        <v>34958.33</v>
      </c>
      <c r="R38" s="24"/>
      <c r="T38" s="42"/>
      <c r="U38" s="42" t="s">
        <v>106</v>
      </c>
      <c r="V38" s="42" t="s">
        <v>157</v>
      </c>
      <c r="W38" s="42" t="s">
        <v>98</v>
      </c>
      <c r="X38" s="42" t="s">
        <v>33</v>
      </c>
      <c r="Y38" s="43">
        <v>41942</v>
      </c>
      <c r="Z38" s="42" t="s">
        <v>5</v>
      </c>
      <c r="AA38" s="42"/>
      <c r="AB38" s="42" t="s">
        <v>45</v>
      </c>
      <c r="AC38" s="46">
        <v>-38.14</v>
      </c>
      <c r="AD38" s="46">
        <v>-38.14</v>
      </c>
      <c r="AE38" s="44">
        <v>-38.14</v>
      </c>
      <c r="AF38" s="44">
        <v>0</v>
      </c>
      <c r="AG38" s="5">
        <f>SUM(AD36:AD38)</f>
        <v>-10577.41</v>
      </c>
    </row>
    <row r="39" spans="1:33" ht="15" x14ac:dyDescent="0.25">
      <c r="A39" s="29" t="s">
        <v>47</v>
      </c>
      <c r="B39" s="19" t="s">
        <v>208</v>
      </c>
      <c r="C39" s="19"/>
      <c r="D39" s="20">
        <f>D14</f>
        <v>3256.9</v>
      </c>
      <c r="F39" s="3" t="s">
        <v>174</v>
      </c>
      <c r="H39" s="24"/>
      <c r="I39" s="24" t="s">
        <v>102</v>
      </c>
      <c r="J39" s="25">
        <v>41954</v>
      </c>
      <c r="K39" s="24" t="s">
        <v>3</v>
      </c>
      <c r="L39" s="24" t="s">
        <v>103</v>
      </c>
      <c r="M39" s="24"/>
      <c r="N39" s="24"/>
      <c r="O39" s="26">
        <v>34958.33</v>
      </c>
      <c r="P39" s="24"/>
      <c r="Q39" s="26">
        <v>34958.33</v>
      </c>
      <c r="R39" s="24"/>
      <c r="T39" s="42"/>
      <c r="U39" s="42"/>
      <c r="V39" s="42" t="s">
        <v>158</v>
      </c>
      <c r="W39" s="42"/>
      <c r="X39" s="42" t="s">
        <v>10</v>
      </c>
      <c r="Y39" s="43">
        <v>41649</v>
      </c>
      <c r="Z39" s="42" t="s">
        <v>5</v>
      </c>
      <c r="AA39" s="42"/>
      <c r="AB39" s="42" t="s">
        <v>45</v>
      </c>
      <c r="AC39" s="46">
        <v>1597.32</v>
      </c>
      <c r="AD39" s="46">
        <v>1597.32</v>
      </c>
      <c r="AE39" s="44">
        <v>0</v>
      </c>
      <c r="AF39" s="44">
        <v>1597.32</v>
      </c>
    </row>
    <row r="40" spans="1:33" ht="15" x14ac:dyDescent="0.25">
      <c r="A40" s="29" t="s">
        <v>10</v>
      </c>
      <c r="B40" s="19" t="s">
        <v>208</v>
      </c>
      <c r="C40" s="19"/>
      <c r="D40" s="20">
        <f>D15</f>
        <v>299699.48</v>
      </c>
      <c r="F40" s="3" t="s">
        <v>175</v>
      </c>
      <c r="H40" s="24"/>
      <c r="I40" s="24"/>
      <c r="J40" s="25">
        <v>41984</v>
      </c>
      <c r="K40" s="24" t="s">
        <v>3</v>
      </c>
      <c r="L40" s="24" t="s">
        <v>103</v>
      </c>
      <c r="M40" s="24"/>
      <c r="N40" s="24"/>
      <c r="O40" s="26">
        <v>34958.33</v>
      </c>
      <c r="P40" s="24"/>
      <c r="Q40" s="26">
        <v>34958.33</v>
      </c>
      <c r="R40" s="24"/>
      <c r="T40" s="42"/>
      <c r="U40" s="42"/>
      <c r="V40" s="42" t="s">
        <v>158</v>
      </c>
      <c r="W40" s="42"/>
      <c r="X40" s="42" t="s">
        <v>10</v>
      </c>
      <c r="Y40" s="43">
        <v>41681</v>
      </c>
      <c r="Z40" s="42" t="s">
        <v>5</v>
      </c>
      <c r="AA40" s="42"/>
      <c r="AB40" s="42" t="s">
        <v>45</v>
      </c>
      <c r="AC40" s="46">
        <v>1597.32</v>
      </c>
      <c r="AD40" s="46">
        <v>1597.32</v>
      </c>
      <c r="AE40" s="44">
        <v>0</v>
      </c>
      <c r="AF40" s="44">
        <v>1597.32</v>
      </c>
    </row>
    <row r="41" spans="1:33" ht="15" x14ac:dyDescent="0.25">
      <c r="A41" s="19" t="s">
        <v>145</v>
      </c>
      <c r="B41" s="19" t="s">
        <v>208</v>
      </c>
      <c r="C41" s="19"/>
      <c r="D41" s="20">
        <v>0</v>
      </c>
      <c r="H41" s="24"/>
      <c r="I41" s="24" t="s">
        <v>144</v>
      </c>
      <c r="J41" s="25">
        <v>41942</v>
      </c>
      <c r="K41" s="24" t="s">
        <v>3</v>
      </c>
      <c r="L41" s="24" t="s">
        <v>96</v>
      </c>
      <c r="M41" s="24"/>
      <c r="N41" s="24"/>
      <c r="O41" s="26">
        <v>733.33</v>
      </c>
      <c r="P41" s="24"/>
      <c r="Q41" s="26">
        <v>733.33</v>
      </c>
      <c r="R41" s="24"/>
      <c r="T41" s="42"/>
      <c r="U41" s="42"/>
      <c r="V41" s="42" t="s">
        <v>158</v>
      </c>
      <c r="W41" s="42"/>
      <c r="X41" s="42" t="s">
        <v>10</v>
      </c>
      <c r="Y41" s="43">
        <v>41709</v>
      </c>
      <c r="Z41" s="42" t="s">
        <v>5</v>
      </c>
      <c r="AA41" s="42"/>
      <c r="AB41" s="42" t="s">
        <v>45</v>
      </c>
      <c r="AC41" s="46">
        <v>1597.32</v>
      </c>
      <c r="AD41" s="46">
        <v>1597.32</v>
      </c>
      <c r="AE41" s="44">
        <v>0</v>
      </c>
      <c r="AF41" s="44">
        <v>1597.32</v>
      </c>
    </row>
    <row r="42" spans="1:33" ht="15" x14ac:dyDescent="0.25">
      <c r="A42" s="19" t="s">
        <v>146</v>
      </c>
      <c r="B42" s="19" t="s">
        <v>147</v>
      </c>
      <c r="C42" s="19"/>
      <c r="D42" s="20">
        <f>SUM((D2+D4+D5+D8+D9+D11-D36-D37)*13%)</f>
        <v>206785.13959999999</v>
      </c>
      <c r="H42" s="24"/>
      <c r="I42" s="24" t="s">
        <v>144</v>
      </c>
      <c r="J42" s="25">
        <v>41942</v>
      </c>
      <c r="K42" s="24" t="s">
        <v>3</v>
      </c>
      <c r="L42" s="24" t="s">
        <v>98</v>
      </c>
      <c r="M42" s="24"/>
      <c r="N42" s="24"/>
      <c r="O42" s="26">
        <v>733.33</v>
      </c>
      <c r="P42" s="24"/>
      <c r="Q42" s="26">
        <v>733.33</v>
      </c>
      <c r="R42" s="24"/>
      <c r="T42" s="42"/>
      <c r="U42" s="42"/>
      <c r="V42" s="42" t="s">
        <v>158</v>
      </c>
      <c r="W42" s="42"/>
      <c r="X42" s="42" t="s">
        <v>10</v>
      </c>
      <c r="Y42" s="43">
        <v>41739</v>
      </c>
      <c r="Z42" s="42" t="s">
        <v>5</v>
      </c>
      <c r="AA42" s="42"/>
      <c r="AB42" s="42" t="s">
        <v>45</v>
      </c>
      <c r="AC42" s="46">
        <v>1597.32</v>
      </c>
      <c r="AD42" s="46">
        <v>1597.32</v>
      </c>
      <c r="AE42" s="44">
        <v>0</v>
      </c>
      <c r="AF42" s="44">
        <v>1597.32</v>
      </c>
    </row>
    <row r="43" spans="1:33" ht="15" x14ac:dyDescent="0.25">
      <c r="A43" s="9" t="s">
        <v>211</v>
      </c>
      <c r="B43" s="19" t="s">
        <v>276</v>
      </c>
      <c r="C43" s="6"/>
      <c r="D43" s="10">
        <f>D21</f>
        <v>32417.01</v>
      </c>
      <c r="E43" s="6"/>
      <c r="F43" s="6" t="s">
        <v>217</v>
      </c>
      <c r="H43" s="24"/>
      <c r="I43" s="24" t="s">
        <v>144</v>
      </c>
      <c r="J43" s="25">
        <v>41942</v>
      </c>
      <c r="K43" s="24" t="s">
        <v>3</v>
      </c>
      <c r="L43" s="24" t="s">
        <v>99</v>
      </c>
      <c r="M43" s="24"/>
      <c r="N43" s="24"/>
      <c r="O43" s="26">
        <v>733.33</v>
      </c>
      <c r="P43" s="24"/>
      <c r="Q43" s="26">
        <v>733.33</v>
      </c>
      <c r="R43" s="24"/>
      <c r="T43" s="42"/>
      <c r="U43" s="42"/>
      <c r="V43" s="42" t="s">
        <v>159</v>
      </c>
      <c r="W43" s="42"/>
      <c r="X43" s="42" t="s">
        <v>160</v>
      </c>
      <c r="Y43" s="43">
        <v>41649</v>
      </c>
      <c r="Z43" s="42" t="s">
        <v>5</v>
      </c>
      <c r="AA43" s="42"/>
      <c r="AB43" s="42" t="s">
        <v>45</v>
      </c>
      <c r="AC43" s="46">
        <v>-153</v>
      </c>
      <c r="AD43" s="46">
        <v>-153</v>
      </c>
      <c r="AE43" s="44">
        <v>-153</v>
      </c>
      <c r="AF43" s="44">
        <v>0</v>
      </c>
    </row>
    <row r="44" spans="1:33" ht="15" x14ac:dyDescent="0.25">
      <c r="A44" s="9" t="s">
        <v>37</v>
      </c>
      <c r="B44" s="19" t="s">
        <v>208</v>
      </c>
      <c r="C44" s="6"/>
      <c r="D44" s="10">
        <f>D28</f>
        <v>-313513</v>
      </c>
      <c r="E44" s="6"/>
      <c r="F44" s="6" t="s">
        <v>218</v>
      </c>
      <c r="H44" s="24"/>
      <c r="I44" s="24" t="s">
        <v>144</v>
      </c>
      <c r="J44" s="25">
        <v>41942</v>
      </c>
      <c r="K44" s="24" t="s">
        <v>3</v>
      </c>
      <c r="L44" s="24" t="s">
        <v>95</v>
      </c>
      <c r="M44" s="24"/>
      <c r="N44" s="24"/>
      <c r="O44" s="26">
        <v>733.33</v>
      </c>
      <c r="P44" s="24"/>
      <c r="Q44" s="26">
        <v>733.33</v>
      </c>
      <c r="R44" s="24"/>
      <c r="T44" s="42"/>
      <c r="U44" s="42"/>
      <c r="V44" s="42" t="s">
        <v>159</v>
      </c>
      <c r="W44" s="42"/>
      <c r="X44" s="42" t="s">
        <v>160</v>
      </c>
      <c r="Y44" s="43">
        <v>41681</v>
      </c>
      <c r="Z44" s="42" t="s">
        <v>5</v>
      </c>
      <c r="AA44" s="42"/>
      <c r="AB44" s="42" t="s">
        <v>45</v>
      </c>
      <c r="AC44" s="46">
        <v>-153</v>
      </c>
      <c r="AD44" s="46">
        <v>-153</v>
      </c>
      <c r="AE44" s="44">
        <v>-153</v>
      </c>
      <c r="AF44" s="44">
        <v>0</v>
      </c>
    </row>
    <row r="45" spans="1:33" ht="15" x14ac:dyDescent="0.25">
      <c r="A45" s="9" t="s">
        <v>44</v>
      </c>
      <c r="B45" s="19" t="s">
        <v>208</v>
      </c>
      <c r="C45" s="6"/>
      <c r="D45" s="10">
        <f>D27</f>
        <v>8932.1299999999992</v>
      </c>
      <c r="E45" s="6"/>
      <c r="F45" s="6" t="s">
        <v>219</v>
      </c>
      <c r="H45" s="24"/>
      <c r="I45" s="24" t="s">
        <v>144</v>
      </c>
      <c r="J45" s="25">
        <v>41942</v>
      </c>
      <c r="K45" s="24" t="s">
        <v>3</v>
      </c>
      <c r="L45" s="24" t="s">
        <v>97</v>
      </c>
      <c r="M45" s="24"/>
      <c r="N45" s="24"/>
      <c r="O45" s="26">
        <v>733.33</v>
      </c>
      <c r="P45" s="24"/>
      <c r="Q45" s="26">
        <v>733.33</v>
      </c>
      <c r="R45" s="24"/>
      <c r="T45" s="42"/>
      <c r="U45" s="42"/>
      <c r="V45" s="42" t="s">
        <v>159</v>
      </c>
      <c r="W45" s="42"/>
      <c r="X45" s="42" t="s">
        <v>160</v>
      </c>
      <c r="Y45" s="43">
        <v>41709</v>
      </c>
      <c r="Z45" s="42" t="s">
        <v>5</v>
      </c>
      <c r="AA45" s="42"/>
      <c r="AB45" s="42" t="s">
        <v>45</v>
      </c>
      <c r="AC45" s="46">
        <v>-153</v>
      </c>
      <c r="AD45" s="46">
        <v>-153</v>
      </c>
      <c r="AE45" s="44">
        <v>-153</v>
      </c>
      <c r="AF45" s="44">
        <v>0</v>
      </c>
    </row>
    <row r="46" spans="1:33" ht="15" x14ac:dyDescent="0.25">
      <c r="A46" s="4" t="s">
        <v>42</v>
      </c>
      <c r="B46" s="3" t="s">
        <v>208</v>
      </c>
      <c r="D46" s="5">
        <f>D34</f>
        <v>-41615.919999999998</v>
      </c>
      <c r="F46" s="6" t="s">
        <v>220</v>
      </c>
      <c r="G46" s="3" t="s">
        <v>284</v>
      </c>
      <c r="H46" s="24"/>
      <c r="I46" s="24" t="s">
        <v>144</v>
      </c>
      <c r="J46" s="25">
        <v>41649</v>
      </c>
      <c r="K46" s="24" t="s">
        <v>3</v>
      </c>
      <c r="L46" s="24" t="s">
        <v>104</v>
      </c>
      <c r="M46" s="24"/>
      <c r="N46" s="24"/>
      <c r="O46" s="26">
        <v>33758.33</v>
      </c>
      <c r="P46" s="24"/>
      <c r="Q46" s="26">
        <v>33758.33</v>
      </c>
      <c r="R46" s="24"/>
      <c r="T46" s="42"/>
      <c r="U46" s="42"/>
      <c r="V46" s="42" t="s">
        <v>159</v>
      </c>
      <c r="W46" s="42"/>
      <c r="X46" s="42" t="s">
        <v>160</v>
      </c>
      <c r="Y46" s="43">
        <v>41739</v>
      </c>
      <c r="Z46" s="42" t="s">
        <v>5</v>
      </c>
      <c r="AA46" s="42"/>
      <c r="AB46" s="42" t="s">
        <v>45</v>
      </c>
      <c r="AC46" s="46">
        <v>-153</v>
      </c>
      <c r="AD46" s="46">
        <v>-153</v>
      </c>
      <c r="AE46" s="44">
        <v>-153</v>
      </c>
      <c r="AF46" s="44">
        <v>0</v>
      </c>
    </row>
    <row r="47" spans="1:33" ht="15" x14ac:dyDescent="0.25">
      <c r="A47" s="6" t="s">
        <v>275</v>
      </c>
      <c r="B47" s="6" t="s">
        <v>147</v>
      </c>
      <c r="C47" s="6"/>
      <c r="D47" s="10">
        <f>'221 '!G40</f>
        <v>116470.25795986672</v>
      </c>
      <c r="E47" s="6"/>
      <c r="F47" s="6" t="s">
        <v>278</v>
      </c>
      <c r="H47" s="24"/>
      <c r="I47" s="24" t="s">
        <v>144</v>
      </c>
      <c r="J47" s="25">
        <v>41681</v>
      </c>
      <c r="K47" s="24" t="s">
        <v>3</v>
      </c>
      <c r="L47" s="24" t="s">
        <v>104</v>
      </c>
      <c r="M47" s="24"/>
      <c r="N47" s="24"/>
      <c r="O47" s="26">
        <v>33758.33</v>
      </c>
      <c r="P47" s="24"/>
      <c r="Q47" s="26">
        <v>33758.33</v>
      </c>
      <c r="R47" s="24"/>
      <c r="T47" s="42"/>
      <c r="U47" s="42"/>
      <c r="V47" s="42" t="s">
        <v>161</v>
      </c>
      <c r="W47" s="42"/>
      <c r="X47" s="42" t="s">
        <v>162</v>
      </c>
      <c r="Y47" s="43">
        <v>41649</v>
      </c>
      <c r="Z47" s="42" t="s">
        <v>5</v>
      </c>
      <c r="AA47" s="42"/>
      <c r="AB47" s="42" t="s">
        <v>45</v>
      </c>
      <c r="AC47" s="46">
        <v>918</v>
      </c>
      <c r="AD47" s="46">
        <v>918</v>
      </c>
      <c r="AE47" s="44">
        <v>0</v>
      </c>
      <c r="AF47" s="44">
        <v>918</v>
      </c>
    </row>
    <row r="48" spans="1:33" ht="15" x14ac:dyDescent="0.25">
      <c r="H48" s="24"/>
      <c r="I48" s="24" t="s">
        <v>144</v>
      </c>
      <c r="J48" s="25">
        <v>41709</v>
      </c>
      <c r="K48" s="24" t="s">
        <v>3</v>
      </c>
      <c r="L48" s="24" t="s">
        <v>104</v>
      </c>
      <c r="M48" s="24"/>
      <c r="N48" s="24"/>
      <c r="O48" s="26">
        <v>33758.33</v>
      </c>
      <c r="P48" s="24"/>
      <c r="Q48" s="26">
        <v>33758.33</v>
      </c>
      <c r="R48" s="24"/>
      <c r="T48" s="42"/>
      <c r="U48" s="42"/>
      <c r="V48" s="42" t="s">
        <v>161</v>
      </c>
      <c r="W48" s="42"/>
      <c r="X48" s="42" t="s">
        <v>162</v>
      </c>
      <c r="Y48" s="43">
        <v>41649</v>
      </c>
      <c r="Z48" s="42" t="s">
        <v>5</v>
      </c>
      <c r="AA48" s="42"/>
      <c r="AB48" s="42" t="s">
        <v>45</v>
      </c>
      <c r="AC48" s="46">
        <v>-918</v>
      </c>
      <c r="AD48" s="46">
        <v>-918</v>
      </c>
      <c r="AE48" s="44">
        <v>-918</v>
      </c>
      <c r="AF48" s="44">
        <v>0</v>
      </c>
    </row>
    <row r="49" spans="1:32" ht="15" x14ac:dyDescent="0.25">
      <c r="A49" s="75" t="s">
        <v>279</v>
      </c>
      <c r="B49" s="75"/>
      <c r="C49" s="75"/>
      <c r="D49" s="59">
        <f>D35-D36-D37-D38-D39-D40-D41+D42-D44-D45-D46+D47</f>
        <v>1823419.7575598664</v>
      </c>
      <c r="E49" s="75"/>
      <c r="F49" s="75"/>
      <c r="H49" s="24"/>
      <c r="I49" s="24" t="s">
        <v>144</v>
      </c>
      <c r="J49" s="25">
        <v>41739</v>
      </c>
      <c r="K49" s="24" t="s">
        <v>3</v>
      </c>
      <c r="L49" s="24" t="s">
        <v>104</v>
      </c>
      <c r="M49" s="24"/>
      <c r="N49" s="24"/>
      <c r="O49" s="26">
        <v>33758.33</v>
      </c>
      <c r="P49" s="24"/>
      <c r="Q49" s="26">
        <v>33758.33</v>
      </c>
      <c r="R49" s="24"/>
      <c r="T49" s="42"/>
      <c r="U49" s="42"/>
      <c r="V49" s="42" t="s">
        <v>161</v>
      </c>
      <c r="W49" s="42"/>
      <c r="X49" s="42" t="s">
        <v>162</v>
      </c>
      <c r="Y49" s="43">
        <v>41681</v>
      </c>
      <c r="Z49" s="42" t="s">
        <v>5</v>
      </c>
      <c r="AA49" s="42"/>
      <c r="AB49" s="42" t="s">
        <v>45</v>
      </c>
      <c r="AC49" s="46">
        <v>918</v>
      </c>
      <c r="AD49" s="46">
        <v>918</v>
      </c>
      <c r="AE49" s="44">
        <v>0</v>
      </c>
      <c r="AF49" s="44">
        <v>918</v>
      </c>
    </row>
    <row r="50" spans="1:32" ht="15" x14ac:dyDescent="0.25">
      <c r="H50" s="24"/>
      <c r="I50" s="24" t="s">
        <v>144</v>
      </c>
      <c r="J50" s="25">
        <v>41768</v>
      </c>
      <c r="K50" s="24" t="s">
        <v>3</v>
      </c>
      <c r="L50" s="24" t="s">
        <v>104</v>
      </c>
      <c r="M50" s="24"/>
      <c r="N50" s="24"/>
      <c r="O50" s="26">
        <v>33758.33</v>
      </c>
      <c r="P50" s="24"/>
      <c r="Q50" s="26">
        <v>33758.33</v>
      </c>
      <c r="R50" s="24"/>
      <c r="T50" s="42"/>
      <c r="U50" s="42"/>
      <c r="V50" s="42" t="s">
        <v>161</v>
      </c>
      <c r="W50" s="42"/>
      <c r="X50" s="42" t="s">
        <v>162</v>
      </c>
      <c r="Y50" s="43">
        <v>41681</v>
      </c>
      <c r="Z50" s="42" t="s">
        <v>5</v>
      </c>
      <c r="AA50" s="42"/>
      <c r="AB50" s="42" t="s">
        <v>45</v>
      </c>
      <c r="AC50" s="46">
        <v>-918</v>
      </c>
      <c r="AD50" s="46">
        <v>-918</v>
      </c>
      <c r="AE50" s="44">
        <v>-918</v>
      </c>
      <c r="AF50" s="44">
        <v>0</v>
      </c>
    </row>
    <row r="51" spans="1:32" ht="15" x14ac:dyDescent="0.25">
      <c r="H51" s="24"/>
      <c r="I51" s="24" t="s">
        <v>144</v>
      </c>
      <c r="J51" s="25">
        <v>41801</v>
      </c>
      <c r="K51" s="24" t="s">
        <v>3</v>
      </c>
      <c r="L51" s="24" t="s">
        <v>104</v>
      </c>
      <c r="M51" s="24"/>
      <c r="N51" s="24"/>
      <c r="O51" s="26">
        <v>33758.33</v>
      </c>
      <c r="P51" s="24"/>
      <c r="Q51" s="26">
        <v>33758.33</v>
      </c>
      <c r="R51" s="24"/>
      <c r="T51" s="42"/>
      <c r="U51" s="42"/>
      <c r="V51" s="42" t="s">
        <v>161</v>
      </c>
      <c r="W51" s="42"/>
      <c r="X51" s="42" t="s">
        <v>162</v>
      </c>
      <c r="Y51" s="43">
        <v>41709</v>
      </c>
      <c r="Z51" s="42" t="s">
        <v>5</v>
      </c>
      <c r="AA51" s="42"/>
      <c r="AB51" s="42" t="s">
        <v>45</v>
      </c>
      <c r="AC51" s="46">
        <v>918</v>
      </c>
      <c r="AD51" s="46">
        <v>918</v>
      </c>
      <c r="AE51" s="44">
        <v>0</v>
      </c>
      <c r="AF51" s="44">
        <v>918</v>
      </c>
    </row>
    <row r="52" spans="1:32" ht="15" x14ac:dyDescent="0.25">
      <c r="A52" s="6"/>
      <c r="B52" s="6"/>
      <c r="C52" s="6"/>
      <c r="D52" s="16"/>
      <c r="E52" s="16"/>
      <c r="F52" s="6"/>
      <c r="H52" s="24"/>
      <c r="I52" s="24" t="s">
        <v>144</v>
      </c>
      <c r="J52" s="25">
        <v>41830</v>
      </c>
      <c r="K52" s="24" t="s">
        <v>3</v>
      </c>
      <c r="L52" s="24" t="s">
        <v>104</v>
      </c>
      <c r="M52" s="24"/>
      <c r="N52" s="24"/>
      <c r="O52" s="26">
        <v>33758.33</v>
      </c>
      <c r="P52" s="24"/>
      <c r="Q52" s="26">
        <v>33758.33</v>
      </c>
      <c r="R52" s="24"/>
      <c r="T52" s="42"/>
      <c r="U52" s="42"/>
      <c r="V52" s="42" t="s">
        <v>161</v>
      </c>
      <c r="W52" s="42"/>
      <c r="X52" s="42" t="s">
        <v>162</v>
      </c>
      <c r="Y52" s="43">
        <v>41709</v>
      </c>
      <c r="Z52" s="42" t="s">
        <v>5</v>
      </c>
      <c r="AA52" s="42"/>
      <c r="AB52" s="42" t="s">
        <v>45</v>
      </c>
      <c r="AC52" s="46">
        <v>-918</v>
      </c>
      <c r="AD52" s="46">
        <v>-918</v>
      </c>
      <c r="AE52" s="44">
        <v>-918</v>
      </c>
      <c r="AF52" s="44">
        <v>0</v>
      </c>
    </row>
    <row r="53" spans="1:32" ht="15" x14ac:dyDescent="0.25">
      <c r="H53" s="24"/>
      <c r="I53" s="24" t="s">
        <v>144</v>
      </c>
      <c r="J53" s="25">
        <v>41862</v>
      </c>
      <c r="K53" s="24" t="s">
        <v>3</v>
      </c>
      <c r="L53" s="24" t="s">
        <v>104</v>
      </c>
      <c r="M53" s="24"/>
      <c r="N53" s="24"/>
      <c r="O53" s="26">
        <v>33758.33</v>
      </c>
      <c r="P53" s="24"/>
      <c r="Q53" s="26">
        <v>33758.33</v>
      </c>
      <c r="R53" s="24"/>
      <c r="T53" s="42"/>
      <c r="U53" s="42"/>
      <c r="V53" s="42" t="s">
        <v>161</v>
      </c>
      <c r="W53" s="42"/>
      <c r="X53" s="42" t="s">
        <v>162</v>
      </c>
      <c r="Y53" s="43">
        <v>41739</v>
      </c>
      <c r="Z53" s="42" t="s">
        <v>5</v>
      </c>
      <c r="AA53" s="42"/>
      <c r="AB53" s="42" t="s">
        <v>45</v>
      </c>
      <c r="AC53" s="46">
        <v>918</v>
      </c>
      <c r="AD53" s="46">
        <v>918</v>
      </c>
      <c r="AE53" s="44">
        <v>0</v>
      </c>
      <c r="AF53" s="44">
        <v>918</v>
      </c>
    </row>
    <row r="54" spans="1:32" ht="15" x14ac:dyDescent="0.25">
      <c r="H54" s="24"/>
      <c r="I54" s="24" t="s">
        <v>144</v>
      </c>
      <c r="J54" s="25">
        <v>41893</v>
      </c>
      <c r="K54" s="24" t="s">
        <v>3</v>
      </c>
      <c r="L54" s="24" t="s">
        <v>104</v>
      </c>
      <c r="M54" s="24"/>
      <c r="N54" s="24"/>
      <c r="O54" s="26">
        <v>33758.33</v>
      </c>
      <c r="P54" s="24"/>
      <c r="Q54" s="26">
        <v>33758.33</v>
      </c>
      <c r="R54" s="24"/>
      <c r="T54" s="42"/>
      <c r="U54" s="42"/>
      <c r="V54" s="42" t="s">
        <v>161</v>
      </c>
      <c r="W54" s="42"/>
      <c r="X54" s="42" t="s">
        <v>162</v>
      </c>
      <c r="Y54" s="43">
        <v>41739</v>
      </c>
      <c r="Z54" s="42" t="s">
        <v>5</v>
      </c>
      <c r="AA54" s="42"/>
      <c r="AB54" s="42" t="s">
        <v>45</v>
      </c>
      <c r="AC54" s="46">
        <v>-918</v>
      </c>
      <c r="AD54" s="46">
        <v>-918</v>
      </c>
      <c r="AE54" s="44">
        <v>-918</v>
      </c>
      <c r="AF54" s="44">
        <v>0</v>
      </c>
    </row>
    <row r="55" spans="1:32" ht="15" x14ac:dyDescent="0.25">
      <c r="H55" s="24"/>
      <c r="I55" s="24" t="s">
        <v>144</v>
      </c>
      <c r="J55" s="25">
        <v>41921</v>
      </c>
      <c r="K55" s="24" t="s">
        <v>3</v>
      </c>
      <c r="L55" s="24" t="s">
        <v>104</v>
      </c>
      <c r="M55" s="24"/>
      <c r="N55" s="24"/>
      <c r="O55" s="26">
        <v>34491.67</v>
      </c>
      <c r="P55" s="24"/>
      <c r="Q55" s="26">
        <v>34491.67</v>
      </c>
      <c r="R55" s="24"/>
      <c r="T55" s="42"/>
      <c r="U55" s="42"/>
      <c r="V55" s="42" t="s">
        <v>161</v>
      </c>
      <c r="W55" s="42"/>
      <c r="X55" s="42" t="s">
        <v>162</v>
      </c>
      <c r="Y55" s="43">
        <v>41768</v>
      </c>
      <c r="Z55" s="42" t="s">
        <v>5</v>
      </c>
      <c r="AA55" s="42"/>
      <c r="AB55" s="42" t="s">
        <v>45</v>
      </c>
      <c r="AC55" s="46">
        <v>1197.32</v>
      </c>
      <c r="AD55" s="46">
        <v>1197.32</v>
      </c>
      <c r="AE55" s="44">
        <v>0</v>
      </c>
      <c r="AF55" s="44">
        <v>1197.32</v>
      </c>
    </row>
    <row r="56" spans="1:32" ht="15" x14ac:dyDescent="0.25">
      <c r="H56" s="24"/>
      <c r="I56" s="24" t="s">
        <v>144</v>
      </c>
      <c r="J56" s="25">
        <v>41954</v>
      </c>
      <c r="K56" s="24" t="s">
        <v>3</v>
      </c>
      <c r="L56" s="24" t="s">
        <v>104</v>
      </c>
      <c r="M56" s="24"/>
      <c r="N56" s="24"/>
      <c r="O56" s="26">
        <v>34491.67</v>
      </c>
      <c r="P56" s="24"/>
      <c r="Q56" s="26">
        <v>34491.67</v>
      </c>
      <c r="R56" s="24"/>
      <c r="T56" s="42"/>
      <c r="U56" s="42"/>
      <c r="V56" s="42" t="s">
        <v>161</v>
      </c>
      <c r="W56" s="42"/>
      <c r="X56" s="42" t="s">
        <v>162</v>
      </c>
      <c r="Y56" s="43">
        <v>41768</v>
      </c>
      <c r="Z56" s="42" t="s">
        <v>5</v>
      </c>
      <c r="AA56" s="42"/>
      <c r="AB56" s="42" t="s">
        <v>45</v>
      </c>
      <c r="AC56" s="46">
        <v>-1197.32</v>
      </c>
      <c r="AD56" s="46">
        <v>-1197.32</v>
      </c>
      <c r="AE56" s="44">
        <v>-1197.32</v>
      </c>
      <c r="AF56" s="44">
        <v>0</v>
      </c>
    </row>
    <row r="57" spans="1:32" ht="15" x14ac:dyDescent="0.25">
      <c r="H57" s="24"/>
      <c r="I57" s="24"/>
      <c r="J57" s="25">
        <v>41984</v>
      </c>
      <c r="K57" s="24" t="s">
        <v>3</v>
      </c>
      <c r="L57" s="24" t="s">
        <v>104</v>
      </c>
      <c r="M57" s="24"/>
      <c r="N57" s="24"/>
      <c r="O57" s="26">
        <v>34491.67</v>
      </c>
      <c r="P57" s="24"/>
      <c r="Q57" s="26">
        <v>34491.67</v>
      </c>
      <c r="R57" s="24"/>
      <c r="T57" s="42"/>
      <c r="U57" s="42"/>
      <c r="V57" s="42" t="s">
        <v>161</v>
      </c>
      <c r="W57" s="42"/>
      <c r="X57" s="42" t="s">
        <v>162</v>
      </c>
      <c r="Y57" s="43">
        <v>41801</v>
      </c>
      <c r="Z57" s="42" t="s">
        <v>5</v>
      </c>
      <c r="AA57" s="42"/>
      <c r="AB57" s="42" t="s">
        <v>45</v>
      </c>
      <c r="AC57" s="46">
        <v>1070.3</v>
      </c>
      <c r="AD57" s="46">
        <v>1070.3</v>
      </c>
      <c r="AE57" s="44">
        <v>0</v>
      </c>
      <c r="AF57" s="44">
        <v>1070.3</v>
      </c>
    </row>
    <row r="58" spans="1:32" ht="15" x14ac:dyDescent="0.25">
      <c r="H58" s="24"/>
      <c r="I58" s="24" t="s">
        <v>106</v>
      </c>
      <c r="J58" s="25">
        <v>41768</v>
      </c>
      <c r="K58" s="24" t="s">
        <v>3</v>
      </c>
      <c r="L58" s="24"/>
      <c r="M58" s="24"/>
      <c r="N58" s="24"/>
      <c r="O58" s="26">
        <v>8919.17</v>
      </c>
      <c r="P58" s="24"/>
      <c r="Q58" s="26">
        <v>8919.17</v>
      </c>
      <c r="R58" s="24"/>
      <c r="T58" s="42"/>
      <c r="U58" s="42"/>
      <c r="V58" s="42" t="s">
        <v>161</v>
      </c>
      <c r="W58" s="42"/>
      <c r="X58" s="42" t="s">
        <v>162</v>
      </c>
      <c r="Y58" s="43">
        <v>41801</v>
      </c>
      <c r="Z58" s="42" t="s">
        <v>5</v>
      </c>
      <c r="AA58" s="42"/>
      <c r="AB58" s="42" t="s">
        <v>45</v>
      </c>
      <c r="AC58" s="46">
        <v>-1070.3</v>
      </c>
      <c r="AD58" s="46">
        <v>-1070.3</v>
      </c>
      <c r="AE58" s="44">
        <v>-1070.3</v>
      </c>
      <c r="AF58" s="44">
        <v>0</v>
      </c>
    </row>
    <row r="59" spans="1:32" ht="15" x14ac:dyDescent="0.25">
      <c r="H59" s="24"/>
      <c r="I59" s="24" t="s">
        <v>106</v>
      </c>
      <c r="J59" s="25">
        <v>41801</v>
      </c>
      <c r="K59" s="24" t="s">
        <v>3</v>
      </c>
      <c r="L59" s="24"/>
      <c r="M59" s="24"/>
      <c r="N59" s="24"/>
      <c r="O59" s="26">
        <v>8919.17</v>
      </c>
      <c r="P59" s="24"/>
      <c r="Q59" s="26">
        <v>8919.17</v>
      </c>
      <c r="R59" s="24"/>
      <c r="T59" s="42"/>
      <c r="U59" s="42"/>
      <c r="V59" s="42" t="s">
        <v>161</v>
      </c>
      <c r="W59" s="42"/>
      <c r="X59" s="42" t="s">
        <v>162</v>
      </c>
      <c r="Y59" s="43">
        <v>41830</v>
      </c>
      <c r="Z59" s="42" t="s">
        <v>5</v>
      </c>
      <c r="AA59" s="42"/>
      <c r="AB59" s="42" t="s">
        <v>45</v>
      </c>
      <c r="AC59" s="46">
        <v>1070.3</v>
      </c>
      <c r="AD59" s="46">
        <v>1070.3</v>
      </c>
      <c r="AE59" s="44">
        <v>0</v>
      </c>
      <c r="AF59" s="44">
        <v>1070.3</v>
      </c>
    </row>
    <row r="60" spans="1:32" ht="15" x14ac:dyDescent="0.25">
      <c r="H60" s="24"/>
      <c r="I60" s="24" t="s">
        <v>106</v>
      </c>
      <c r="J60" s="25">
        <v>41830</v>
      </c>
      <c r="K60" s="24" t="s">
        <v>3</v>
      </c>
      <c r="L60" s="24"/>
      <c r="M60" s="24"/>
      <c r="N60" s="24"/>
      <c r="O60" s="26">
        <v>8919.17</v>
      </c>
      <c r="P60" s="24"/>
      <c r="Q60" s="26">
        <v>8919.17</v>
      </c>
      <c r="R60" s="24"/>
      <c r="T60" s="42"/>
      <c r="U60" s="42"/>
      <c r="V60" s="42" t="s">
        <v>161</v>
      </c>
      <c r="W60" s="42"/>
      <c r="X60" s="42" t="s">
        <v>162</v>
      </c>
      <c r="Y60" s="43">
        <v>41830</v>
      </c>
      <c r="Z60" s="42" t="s">
        <v>5</v>
      </c>
      <c r="AA60" s="42"/>
      <c r="AB60" s="42" t="s">
        <v>45</v>
      </c>
      <c r="AC60" s="46">
        <v>-1070.3</v>
      </c>
      <c r="AD60" s="46">
        <v>-1070.3</v>
      </c>
      <c r="AE60" s="44">
        <v>-1070.3</v>
      </c>
      <c r="AF60" s="44">
        <v>0</v>
      </c>
    </row>
    <row r="61" spans="1:32" ht="15" x14ac:dyDescent="0.25">
      <c r="H61" s="24"/>
      <c r="I61" s="24" t="s">
        <v>106</v>
      </c>
      <c r="J61" s="25">
        <v>41862</v>
      </c>
      <c r="K61" s="24" t="s">
        <v>3</v>
      </c>
      <c r="L61" s="24"/>
      <c r="M61" s="24"/>
      <c r="N61" s="24"/>
      <c r="O61" s="26">
        <v>8919.17</v>
      </c>
      <c r="P61" s="24"/>
      <c r="Q61" s="26">
        <v>8919.17</v>
      </c>
      <c r="R61" s="24"/>
      <c r="T61" s="42"/>
      <c r="U61" s="42"/>
      <c r="V61" s="42" t="s">
        <v>161</v>
      </c>
      <c r="W61" s="42"/>
      <c r="X61" s="42" t="s">
        <v>162</v>
      </c>
      <c r="Y61" s="43">
        <v>41862</v>
      </c>
      <c r="Z61" s="42" t="s">
        <v>5</v>
      </c>
      <c r="AA61" s="42"/>
      <c r="AB61" s="42" t="s">
        <v>45</v>
      </c>
      <c r="AC61" s="46">
        <v>1070.3</v>
      </c>
      <c r="AD61" s="46">
        <v>1070.3</v>
      </c>
      <c r="AE61" s="44">
        <v>0</v>
      </c>
      <c r="AF61" s="44">
        <v>1070.3</v>
      </c>
    </row>
    <row r="62" spans="1:32" ht="15" x14ac:dyDescent="0.25">
      <c r="H62" s="24"/>
      <c r="I62" s="24" t="s">
        <v>106</v>
      </c>
      <c r="J62" s="25">
        <v>41893</v>
      </c>
      <c r="K62" s="24" t="s">
        <v>3</v>
      </c>
      <c r="L62" s="24"/>
      <c r="M62" s="24"/>
      <c r="N62" s="24"/>
      <c r="O62" s="26">
        <v>8919.17</v>
      </c>
      <c r="P62" s="24"/>
      <c r="Q62" s="26">
        <v>8919.17</v>
      </c>
      <c r="R62" s="24"/>
      <c r="T62" s="42"/>
      <c r="U62" s="42"/>
      <c r="V62" s="42" t="s">
        <v>161</v>
      </c>
      <c r="W62" s="42"/>
      <c r="X62" s="42" t="s">
        <v>162</v>
      </c>
      <c r="Y62" s="43">
        <v>41862</v>
      </c>
      <c r="Z62" s="42" t="s">
        <v>5</v>
      </c>
      <c r="AA62" s="42"/>
      <c r="AB62" s="42" t="s">
        <v>45</v>
      </c>
      <c r="AC62" s="46">
        <v>-1070.3</v>
      </c>
      <c r="AD62" s="46">
        <v>-1070.3</v>
      </c>
      <c r="AE62" s="44">
        <v>-1070.3</v>
      </c>
      <c r="AF62" s="44">
        <v>0</v>
      </c>
    </row>
    <row r="63" spans="1:32" ht="15" x14ac:dyDescent="0.25">
      <c r="H63" s="24"/>
      <c r="I63" s="24" t="s">
        <v>106</v>
      </c>
      <c r="J63" s="25">
        <v>41954</v>
      </c>
      <c r="K63" s="24" t="s">
        <v>3</v>
      </c>
      <c r="L63" s="24"/>
      <c r="M63" s="24"/>
      <c r="N63" s="24"/>
      <c r="O63" s="26">
        <v>10476.67</v>
      </c>
      <c r="P63" s="24"/>
      <c r="Q63" s="26">
        <v>10476.67</v>
      </c>
      <c r="R63" s="24"/>
      <c r="T63" s="42"/>
      <c r="U63" s="42"/>
      <c r="V63" s="42" t="s">
        <v>161</v>
      </c>
      <c r="W63" s="42"/>
      <c r="X63" s="42" t="s">
        <v>162</v>
      </c>
      <c r="Y63" s="43">
        <v>41893</v>
      </c>
      <c r="Z63" s="42" t="s">
        <v>5</v>
      </c>
      <c r="AA63" s="42"/>
      <c r="AB63" s="42" t="s">
        <v>45</v>
      </c>
      <c r="AC63" s="46">
        <v>1070.3</v>
      </c>
      <c r="AD63" s="46">
        <v>1070.3</v>
      </c>
      <c r="AE63" s="44">
        <v>0</v>
      </c>
      <c r="AF63" s="44">
        <v>1070.3</v>
      </c>
    </row>
    <row r="64" spans="1:32" ht="15" x14ac:dyDescent="0.25">
      <c r="H64" s="24"/>
      <c r="I64" s="24"/>
      <c r="J64" s="25">
        <v>41984</v>
      </c>
      <c r="K64" s="24" t="s">
        <v>3</v>
      </c>
      <c r="L64" s="24"/>
      <c r="M64" s="24"/>
      <c r="N64" s="24"/>
      <c r="O64" s="26">
        <v>10476.67</v>
      </c>
      <c r="P64" s="24"/>
      <c r="Q64" s="26">
        <v>10476.67</v>
      </c>
      <c r="R64" s="24"/>
      <c r="T64" s="42"/>
      <c r="U64" s="42"/>
      <c r="V64" s="42" t="s">
        <v>161</v>
      </c>
      <c r="W64" s="42"/>
      <c r="X64" s="42" t="s">
        <v>162</v>
      </c>
      <c r="Y64" s="43">
        <v>41893</v>
      </c>
      <c r="Z64" s="42" t="s">
        <v>5</v>
      </c>
      <c r="AA64" s="42"/>
      <c r="AB64" s="42" t="s">
        <v>45</v>
      </c>
      <c r="AC64" s="46">
        <v>-1070.3</v>
      </c>
      <c r="AD64" s="46">
        <v>-1070.3</v>
      </c>
      <c r="AE64" s="44">
        <v>-1070.3</v>
      </c>
      <c r="AF64" s="44">
        <v>0</v>
      </c>
    </row>
    <row r="65" spans="1:32" ht="15" x14ac:dyDescent="0.25">
      <c r="H65" s="24"/>
      <c r="I65" s="24" t="s">
        <v>106</v>
      </c>
      <c r="J65" s="25">
        <v>41942</v>
      </c>
      <c r="K65" s="24" t="s">
        <v>3</v>
      </c>
      <c r="L65" s="24" t="s">
        <v>96</v>
      </c>
      <c r="M65" s="24"/>
      <c r="N65" s="24"/>
      <c r="O65" s="26">
        <v>247.92</v>
      </c>
      <c r="P65" s="24"/>
      <c r="Q65" s="26">
        <v>247.92</v>
      </c>
      <c r="R65" s="24"/>
      <c r="T65" s="42"/>
      <c r="U65" s="42"/>
      <c r="V65" s="42" t="s">
        <v>161</v>
      </c>
      <c r="W65" s="42"/>
      <c r="X65" s="42" t="s">
        <v>162</v>
      </c>
      <c r="Y65" s="43">
        <v>41921</v>
      </c>
      <c r="Z65" s="42" t="s">
        <v>5</v>
      </c>
      <c r="AA65" s="42"/>
      <c r="AB65" s="42" t="s">
        <v>45</v>
      </c>
      <c r="AC65" s="46">
        <v>1298.3</v>
      </c>
      <c r="AD65" s="46">
        <v>1298.3</v>
      </c>
      <c r="AE65" s="44">
        <v>0</v>
      </c>
      <c r="AF65" s="44">
        <v>1298.3</v>
      </c>
    </row>
    <row r="66" spans="1:32" ht="15" x14ac:dyDescent="0.25">
      <c r="H66" s="24"/>
      <c r="I66" s="24" t="s">
        <v>106</v>
      </c>
      <c r="J66" s="25">
        <v>41942</v>
      </c>
      <c r="K66" s="24" t="s">
        <v>3</v>
      </c>
      <c r="L66" s="24" t="s">
        <v>98</v>
      </c>
      <c r="M66" s="24"/>
      <c r="N66" s="24"/>
      <c r="O66" s="26">
        <v>247.92</v>
      </c>
      <c r="P66" s="24"/>
      <c r="Q66" s="26">
        <v>247.92</v>
      </c>
      <c r="R66" s="24"/>
      <c r="T66" s="42"/>
      <c r="U66" s="42"/>
      <c r="V66" s="42" t="s">
        <v>161</v>
      </c>
      <c r="W66" s="42"/>
      <c r="X66" s="42" t="s">
        <v>162</v>
      </c>
      <c r="Y66" s="43">
        <v>41921</v>
      </c>
      <c r="Z66" s="42" t="s">
        <v>5</v>
      </c>
      <c r="AA66" s="42"/>
      <c r="AB66" s="42" t="s">
        <v>45</v>
      </c>
      <c r="AC66" s="46">
        <v>-1298.3</v>
      </c>
      <c r="AD66" s="46">
        <v>-1298.3</v>
      </c>
      <c r="AE66" s="44">
        <v>-1298.3</v>
      </c>
      <c r="AF66" s="44">
        <v>0</v>
      </c>
    </row>
    <row r="67" spans="1:32" ht="15" x14ac:dyDescent="0.25">
      <c r="H67" s="24"/>
      <c r="I67" s="24" t="s">
        <v>106</v>
      </c>
      <c r="J67" s="25">
        <v>41942</v>
      </c>
      <c r="K67" s="24" t="s">
        <v>3</v>
      </c>
      <c r="L67" s="24" t="s">
        <v>99</v>
      </c>
      <c r="M67" s="24"/>
      <c r="N67" s="24"/>
      <c r="O67" s="26">
        <v>247.92</v>
      </c>
      <c r="P67" s="24"/>
      <c r="Q67" s="26">
        <v>247.92</v>
      </c>
      <c r="R67" s="24"/>
      <c r="T67" s="42"/>
      <c r="U67" s="42"/>
      <c r="V67" s="42" t="s">
        <v>161</v>
      </c>
      <c r="W67" s="42"/>
      <c r="X67" s="42" t="s">
        <v>162</v>
      </c>
      <c r="Y67" s="43">
        <v>41942</v>
      </c>
      <c r="Z67" s="42" t="s">
        <v>5</v>
      </c>
      <c r="AA67" s="42"/>
      <c r="AB67" s="42" t="s">
        <v>45</v>
      </c>
      <c r="AC67" s="46">
        <v>117.95</v>
      </c>
      <c r="AD67" s="46">
        <v>117.95</v>
      </c>
      <c r="AE67" s="44">
        <v>0</v>
      </c>
      <c r="AF67" s="44">
        <v>117.95</v>
      </c>
    </row>
    <row r="68" spans="1:32" ht="15" x14ac:dyDescent="0.25">
      <c r="A68" s="6"/>
      <c r="B68" s="6"/>
      <c r="C68" s="6"/>
      <c r="D68" s="10"/>
      <c r="E68" s="6"/>
      <c r="F68" s="6"/>
      <c r="H68" s="24"/>
      <c r="I68" s="24" t="s">
        <v>106</v>
      </c>
      <c r="J68" s="25">
        <v>41942</v>
      </c>
      <c r="K68" s="24" t="s">
        <v>3</v>
      </c>
      <c r="L68" s="24" t="s">
        <v>95</v>
      </c>
      <c r="M68" s="24"/>
      <c r="N68" s="24"/>
      <c r="O68" s="26">
        <v>247.92</v>
      </c>
      <c r="P68" s="24"/>
      <c r="Q68" s="26">
        <v>247.92</v>
      </c>
      <c r="R68" s="24"/>
      <c r="T68" s="42"/>
      <c r="U68" s="42"/>
      <c r="V68" s="42" t="s">
        <v>161</v>
      </c>
      <c r="W68" s="42"/>
      <c r="X68" s="42" t="s">
        <v>162</v>
      </c>
      <c r="Y68" s="43">
        <v>41942</v>
      </c>
      <c r="Z68" s="42" t="s">
        <v>5</v>
      </c>
      <c r="AA68" s="42"/>
      <c r="AB68" s="42" t="s">
        <v>45</v>
      </c>
      <c r="AC68" s="46">
        <v>-117.95</v>
      </c>
      <c r="AD68" s="46">
        <v>-117.95</v>
      </c>
      <c r="AE68" s="44">
        <v>-117.95</v>
      </c>
      <c r="AF68" s="44">
        <v>0</v>
      </c>
    </row>
    <row r="69" spans="1:32" ht="15" x14ac:dyDescent="0.25">
      <c r="A69" s="6"/>
      <c r="B69" s="6"/>
      <c r="C69" s="6"/>
      <c r="D69" s="10"/>
      <c r="E69" s="6"/>
      <c r="F69" s="6"/>
      <c r="H69" s="24"/>
      <c r="I69" s="24" t="s">
        <v>106</v>
      </c>
      <c r="J69" s="25">
        <v>41942</v>
      </c>
      <c r="K69" s="24" t="s">
        <v>3</v>
      </c>
      <c r="L69" s="24" t="s">
        <v>97</v>
      </c>
      <c r="M69" s="24"/>
      <c r="N69" s="24"/>
      <c r="O69" s="26">
        <v>247.92</v>
      </c>
      <c r="P69" s="24"/>
      <c r="Q69" s="26">
        <v>247.92</v>
      </c>
      <c r="R69" s="24"/>
      <c r="T69" s="42"/>
      <c r="U69" s="42"/>
      <c r="V69" s="42" t="s">
        <v>161</v>
      </c>
      <c r="W69" s="42"/>
      <c r="X69" s="42" t="s">
        <v>162</v>
      </c>
      <c r="Y69" s="43">
        <v>41954</v>
      </c>
      <c r="Z69" s="42" t="s">
        <v>5</v>
      </c>
      <c r="AA69" s="42"/>
      <c r="AB69" s="42" t="s">
        <v>45</v>
      </c>
      <c r="AC69" s="46">
        <v>1257.2</v>
      </c>
      <c r="AD69" s="46">
        <v>1257.2</v>
      </c>
      <c r="AE69" s="44">
        <v>0</v>
      </c>
      <c r="AF69" s="44">
        <v>1257.2</v>
      </c>
    </row>
    <row r="70" spans="1:32" ht="15" x14ac:dyDescent="0.25">
      <c r="H70" s="24"/>
      <c r="I70" s="24" t="s">
        <v>106</v>
      </c>
      <c r="J70" s="25">
        <v>41649</v>
      </c>
      <c r="K70" s="24" t="s">
        <v>3</v>
      </c>
      <c r="L70" s="24" t="s">
        <v>107</v>
      </c>
      <c r="M70" s="24"/>
      <c r="N70" s="24"/>
      <c r="O70" s="26">
        <v>7650</v>
      </c>
      <c r="P70" s="24"/>
      <c r="Q70" s="26">
        <v>7650</v>
      </c>
      <c r="R70" s="24"/>
      <c r="T70" s="42"/>
      <c r="U70" s="42"/>
      <c r="V70" s="42" t="s">
        <v>161</v>
      </c>
      <c r="W70" s="42"/>
      <c r="X70" s="42" t="s">
        <v>162</v>
      </c>
      <c r="Y70" s="43">
        <v>41954</v>
      </c>
      <c r="Z70" s="42" t="s">
        <v>5</v>
      </c>
      <c r="AA70" s="42"/>
      <c r="AB70" s="42" t="s">
        <v>45</v>
      </c>
      <c r="AC70" s="46">
        <v>-1257.2</v>
      </c>
      <c r="AD70" s="46">
        <v>-1257.2</v>
      </c>
      <c r="AE70" s="44">
        <v>-1257.2</v>
      </c>
      <c r="AF70" s="44">
        <v>0</v>
      </c>
    </row>
    <row r="71" spans="1:32" ht="15" x14ac:dyDescent="0.25">
      <c r="H71" s="24"/>
      <c r="I71" s="24" t="s">
        <v>106</v>
      </c>
      <c r="J71" s="25">
        <v>41681</v>
      </c>
      <c r="K71" s="24" t="s">
        <v>3</v>
      </c>
      <c r="L71" s="24" t="s">
        <v>107</v>
      </c>
      <c r="M71" s="24"/>
      <c r="N71" s="24"/>
      <c r="O71" s="26">
        <v>7650</v>
      </c>
      <c r="P71" s="24"/>
      <c r="Q71" s="26">
        <v>7650</v>
      </c>
      <c r="R71" s="24"/>
      <c r="T71" s="42"/>
      <c r="U71" s="42"/>
      <c r="V71" s="42" t="s">
        <v>161</v>
      </c>
      <c r="W71" s="42"/>
      <c r="X71" s="42" t="s">
        <v>162</v>
      </c>
      <c r="Y71" s="43">
        <v>41984</v>
      </c>
      <c r="Z71" s="42" t="s">
        <v>5</v>
      </c>
      <c r="AA71" s="42"/>
      <c r="AB71" s="42" t="s">
        <v>45</v>
      </c>
      <c r="AC71" s="46">
        <v>1257.2</v>
      </c>
      <c r="AD71" s="46">
        <v>1257.2</v>
      </c>
      <c r="AE71" s="44">
        <v>0</v>
      </c>
      <c r="AF71" s="44">
        <v>1257.2</v>
      </c>
    </row>
    <row r="72" spans="1:32" ht="15" x14ac:dyDescent="0.25">
      <c r="H72" s="24"/>
      <c r="I72" s="24" t="s">
        <v>106</v>
      </c>
      <c r="J72" s="25">
        <v>41709</v>
      </c>
      <c r="K72" s="24" t="s">
        <v>3</v>
      </c>
      <c r="L72" s="24" t="s">
        <v>107</v>
      </c>
      <c r="M72" s="24"/>
      <c r="N72" s="24"/>
      <c r="O72" s="26">
        <v>7650</v>
      </c>
      <c r="P72" s="24"/>
      <c r="Q72" s="26">
        <v>7650</v>
      </c>
      <c r="R72" s="24"/>
      <c r="T72" s="42"/>
      <c r="U72" s="42"/>
      <c r="V72" s="42" t="s">
        <v>161</v>
      </c>
      <c r="W72" s="42"/>
      <c r="X72" s="42" t="s">
        <v>162</v>
      </c>
      <c r="Y72" s="43">
        <v>41984</v>
      </c>
      <c r="Z72" s="42" t="s">
        <v>5</v>
      </c>
      <c r="AA72" s="42"/>
      <c r="AB72" s="42" t="s">
        <v>45</v>
      </c>
      <c r="AC72" s="46">
        <v>-1257.2</v>
      </c>
      <c r="AD72" s="46">
        <v>-1257.2</v>
      </c>
      <c r="AE72" s="44">
        <v>-1257.2</v>
      </c>
      <c r="AF72" s="44">
        <v>0</v>
      </c>
    </row>
    <row r="73" spans="1:32" ht="15" x14ac:dyDescent="0.25">
      <c r="H73" s="24"/>
      <c r="I73" s="24" t="s">
        <v>106</v>
      </c>
      <c r="J73" s="25">
        <v>41739</v>
      </c>
      <c r="K73" s="24" t="s">
        <v>3</v>
      </c>
      <c r="L73" s="24" t="s">
        <v>107</v>
      </c>
      <c r="M73" s="24"/>
      <c r="N73" s="24"/>
      <c r="O73" s="26">
        <v>7650</v>
      </c>
      <c r="P73" s="24"/>
      <c r="Q73" s="26">
        <v>7650</v>
      </c>
      <c r="R73" s="24"/>
      <c r="T73" s="42"/>
      <c r="U73" s="42"/>
      <c r="V73" s="42" t="s">
        <v>161</v>
      </c>
      <c r="W73" s="42"/>
      <c r="X73" s="42" t="s">
        <v>162</v>
      </c>
      <c r="Y73" s="43">
        <v>42004</v>
      </c>
      <c r="Z73" s="42" t="s">
        <v>5</v>
      </c>
      <c r="AA73" s="42"/>
      <c r="AB73" s="42" t="s">
        <v>45</v>
      </c>
      <c r="AC73" s="46">
        <v>-1234.96</v>
      </c>
      <c r="AD73" s="46">
        <v>-1234.96</v>
      </c>
      <c r="AE73" s="44">
        <v>-1234.96</v>
      </c>
      <c r="AF73" s="44">
        <v>0</v>
      </c>
    </row>
    <row r="74" spans="1:32" ht="15.75" thickBot="1" x14ac:dyDescent="0.3">
      <c r="G74" s="3" t="s">
        <v>151</v>
      </c>
      <c r="H74" s="27"/>
      <c r="I74" s="27"/>
      <c r="J74" s="27"/>
      <c r="K74" s="27"/>
      <c r="L74" s="27"/>
      <c r="M74" s="27"/>
      <c r="N74" s="27"/>
      <c r="O74" s="28">
        <v>1444546.99</v>
      </c>
      <c r="P74" s="27"/>
      <c r="Q74" s="28">
        <v>1444546.99</v>
      </c>
      <c r="R74" s="24"/>
      <c r="T74" s="42"/>
      <c r="U74" s="42"/>
      <c r="V74" s="42" t="s">
        <v>161</v>
      </c>
      <c r="W74" s="42"/>
      <c r="X74" s="42" t="s">
        <v>162</v>
      </c>
      <c r="Y74" s="43">
        <v>42004</v>
      </c>
      <c r="Z74" s="42" t="s">
        <v>5</v>
      </c>
      <c r="AA74" s="42"/>
      <c r="AB74" s="42" t="s">
        <v>45</v>
      </c>
      <c r="AC74" s="46">
        <v>1234.96</v>
      </c>
      <c r="AD74" s="46">
        <v>1234.96</v>
      </c>
      <c r="AE74" s="44">
        <v>0</v>
      </c>
      <c r="AF74" s="44">
        <v>1234.96</v>
      </c>
    </row>
    <row r="75" spans="1:32" ht="13.5" thickTop="1" x14ac:dyDescent="0.2">
      <c r="G75" s="5">
        <f>SUM(Q58:Q73)</f>
        <v>97388.79</v>
      </c>
    </row>
    <row r="76" spans="1:32" x14ac:dyDescent="0.2">
      <c r="S76" s="3" t="s">
        <v>163</v>
      </c>
    </row>
  </sheetData>
  <sortState ref="T2:AQ75">
    <sortCondition ref="X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workbookViewId="0">
      <selection activeCell="P8" sqref="P8"/>
    </sheetView>
  </sheetViews>
  <sheetFormatPr baseColWidth="10" defaultRowHeight="12.75" x14ac:dyDescent="0.2"/>
  <cols>
    <col min="1" max="1" width="21.42578125" style="3" customWidth="1"/>
    <col min="2" max="2" width="13.42578125" style="3" customWidth="1"/>
    <col min="3" max="3" width="8.140625" style="3" customWidth="1"/>
    <col min="4" max="5" width="11.42578125" style="3"/>
    <col min="6" max="6" width="19.28515625" style="3" customWidth="1"/>
    <col min="7" max="8" width="11.42578125" style="3"/>
    <col min="9" max="9" width="26" style="3" customWidth="1"/>
    <col min="10" max="14" width="11.42578125" style="3"/>
    <col min="15" max="15" width="13.85546875" style="3" customWidth="1"/>
    <col min="16" max="16" width="11.42578125" style="3"/>
    <col min="17" max="17" width="18.85546875" style="3" customWidth="1"/>
    <col min="18" max="16384" width="11.42578125" style="3"/>
  </cols>
  <sheetData>
    <row r="1" spans="1:31" ht="15" x14ac:dyDescent="0.25">
      <c r="A1" s="1" t="s">
        <v>0</v>
      </c>
      <c r="B1" s="1" t="s">
        <v>1</v>
      </c>
      <c r="C1" s="1" t="s">
        <v>2</v>
      </c>
      <c r="D1" s="2" t="s">
        <v>35</v>
      </c>
      <c r="E1" s="2" t="s">
        <v>36</v>
      </c>
      <c r="G1" s="22" t="s">
        <v>79</v>
      </c>
      <c r="H1" s="23" t="s">
        <v>77</v>
      </c>
      <c r="I1" s="22" t="s">
        <v>140</v>
      </c>
      <c r="J1" s="23" t="s">
        <v>89</v>
      </c>
      <c r="K1" s="22" t="s">
        <v>88</v>
      </c>
      <c r="L1" s="23" t="s">
        <v>87</v>
      </c>
      <c r="N1" s="4"/>
      <c r="O1" s="51" t="s">
        <v>79</v>
      </c>
      <c r="P1" s="51" t="s">
        <v>188</v>
      </c>
      <c r="Q1" s="51" t="s">
        <v>140</v>
      </c>
      <c r="R1" s="51" t="s">
        <v>189</v>
      </c>
      <c r="S1" s="51" t="s">
        <v>190</v>
      </c>
      <c r="T1" s="51" t="s">
        <v>191</v>
      </c>
      <c r="U1" s="51" t="s">
        <v>192</v>
      </c>
      <c r="V1" s="51" t="s">
        <v>193</v>
      </c>
      <c r="W1" s="51" t="s">
        <v>194</v>
      </c>
      <c r="X1" s="51" t="s">
        <v>195</v>
      </c>
      <c r="Y1" s="51" t="s">
        <v>196</v>
      </c>
      <c r="Z1" s="51" t="s">
        <v>197</v>
      </c>
      <c r="AA1" s="51" t="s">
        <v>198</v>
      </c>
      <c r="AB1" s="51" t="s">
        <v>199</v>
      </c>
      <c r="AC1" s="51" t="s">
        <v>200</v>
      </c>
      <c r="AD1" s="54" t="s">
        <v>201</v>
      </c>
    </row>
    <row r="2" spans="1:31" ht="15" x14ac:dyDescent="0.25">
      <c r="A2" s="4" t="s">
        <v>3</v>
      </c>
      <c r="B2" s="4" t="s">
        <v>53</v>
      </c>
      <c r="C2" s="4" t="s">
        <v>5</v>
      </c>
      <c r="D2" s="5">
        <v>577319.56000000006</v>
      </c>
      <c r="E2" s="5">
        <v>986970</v>
      </c>
      <c r="G2" s="24" t="s">
        <v>102</v>
      </c>
      <c r="H2" s="25">
        <v>41649</v>
      </c>
      <c r="I2" s="24" t="s">
        <v>3</v>
      </c>
      <c r="J2" s="26">
        <v>34333.33</v>
      </c>
      <c r="K2" s="24"/>
      <c r="L2" s="26">
        <v>34333.33</v>
      </c>
      <c r="N2" s="4"/>
      <c r="O2" s="50"/>
      <c r="P2" s="50" t="s">
        <v>156</v>
      </c>
      <c r="Q2" s="50" t="s">
        <v>33</v>
      </c>
      <c r="R2" s="50"/>
      <c r="S2" s="50"/>
      <c r="T2" s="50"/>
      <c r="U2" s="50"/>
      <c r="V2" s="50"/>
      <c r="W2" s="53">
        <v>-10291</v>
      </c>
      <c r="X2" s="50"/>
      <c r="Y2" s="50"/>
      <c r="Z2" s="50"/>
      <c r="AA2" s="50"/>
      <c r="AB2" s="50"/>
      <c r="AC2" s="50"/>
      <c r="AD2" s="53">
        <v>-10291</v>
      </c>
    </row>
    <row r="3" spans="1:31" ht="15" x14ac:dyDescent="0.25">
      <c r="A3" s="4" t="s">
        <v>46</v>
      </c>
      <c r="B3" s="4" t="s">
        <v>53</v>
      </c>
      <c r="C3" s="4" t="s">
        <v>5</v>
      </c>
      <c r="D3" s="5">
        <v>0</v>
      </c>
      <c r="E3" s="5">
        <v>47754</v>
      </c>
      <c r="G3" s="24" t="s">
        <v>102</v>
      </c>
      <c r="H3" s="25">
        <v>41681</v>
      </c>
      <c r="I3" s="24" t="s">
        <v>3</v>
      </c>
      <c r="J3" s="26">
        <v>34333.33</v>
      </c>
      <c r="K3" s="24"/>
      <c r="L3" s="26">
        <v>34333.33</v>
      </c>
      <c r="N3" s="4"/>
      <c r="O3" s="50" t="s">
        <v>106</v>
      </c>
      <c r="P3" s="50" t="s">
        <v>91</v>
      </c>
      <c r="Q3" s="50" t="s">
        <v>3</v>
      </c>
      <c r="R3" s="52">
        <v>7650</v>
      </c>
      <c r="S3" s="52">
        <v>7650</v>
      </c>
      <c r="T3" s="52">
        <v>8919</v>
      </c>
      <c r="U3" s="52">
        <v>8919</v>
      </c>
      <c r="V3" s="52">
        <v>8919</v>
      </c>
      <c r="W3" s="52">
        <v>8919</v>
      </c>
      <c r="X3" s="52">
        <v>8919</v>
      </c>
      <c r="Y3" s="52">
        <v>8919</v>
      </c>
      <c r="Z3" s="52">
        <v>10193</v>
      </c>
      <c r="AA3" s="52">
        <v>10193</v>
      </c>
      <c r="AB3" s="52">
        <v>19058</v>
      </c>
      <c r="AC3" s="50"/>
      <c r="AD3" s="52">
        <v>108260</v>
      </c>
    </row>
    <row r="4" spans="1:31" ht="15" x14ac:dyDescent="0.25">
      <c r="A4" s="4" t="s">
        <v>20</v>
      </c>
      <c r="B4" s="4" t="s">
        <v>53</v>
      </c>
      <c r="C4" s="4" t="s">
        <v>5</v>
      </c>
      <c r="D4" s="5">
        <v>10000.01</v>
      </c>
      <c r="E4" s="5">
        <v>0</v>
      </c>
      <c r="G4" s="24" t="s">
        <v>102</v>
      </c>
      <c r="H4" s="25">
        <v>41709</v>
      </c>
      <c r="I4" s="24" t="s">
        <v>3</v>
      </c>
      <c r="J4" s="26">
        <v>34333.33</v>
      </c>
      <c r="K4" s="24"/>
      <c r="L4" s="26">
        <v>34333.33</v>
      </c>
      <c r="O4" s="50" t="s">
        <v>106</v>
      </c>
      <c r="P4" s="50" t="s">
        <v>202</v>
      </c>
      <c r="Q4" s="50" t="s">
        <v>3</v>
      </c>
      <c r="R4" s="50"/>
      <c r="S4" s="50"/>
      <c r="T4" s="50"/>
      <c r="U4" s="50"/>
      <c r="V4" s="50"/>
      <c r="W4" s="50"/>
      <c r="X4" s="50"/>
      <c r="Y4" s="50"/>
      <c r="Z4" s="50"/>
      <c r="AA4" s="50"/>
      <c r="AB4" s="52">
        <v>15815</v>
      </c>
      <c r="AC4" s="50"/>
      <c r="AD4" s="52">
        <v>15815</v>
      </c>
      <c r="AE4" s="58">
        <f>AD3+AD4</f>
        <v>124075</v>
      </c>
    </row>
    <row r="5" spans="1:31" ht="15" x14ac:dyDescent="0.25">
      <c r="A5" s="4" t="s">
        <v>28</v>
      </c>
      <c r="B5" s="4" t="s">
        <v>53</v>
      </c>
      <c r="C5" s="4" t="s">
        <v>5</v>
      </c>
      <c r="D5" s="5">
        <v>65590.33</v>
      </c>
      <c r="E5" s="5">
        <v>0</v>
      </c>
      <c r="G5" s="24" t="s">
        <v>102</v>
      </c>
      <c r="H5" s="25">
        <v>41739</v>
      </c>
      <c r="I5" s="24" t="s">
        <v>3</v>
      </c>
      <c r="J5" s="26">
        <v>34333.33</v>
      </c>
      <c r="K5" s="24"/>
      <c r="L5" s="26">
        <v>34333.33</v>
      </c>
      <c r="O5" s="50"/>
      <c r="P5" s="50" t="s">
        <v>91</v>
      </c>
      <c r="Q5" s="50" t="s">
        <v>3</v>
      </c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2">
        <v>21087</v>
      </c>
      <c r="AD5" s="52">
        <v>21087</v>
      </c>
    </row>
    <row r="6" spans="1:31" ht="15.75" thickBot="1" x14ac:dyDescent="0.3">
      <c r="A6" s="4" t="s">
        <v>33</v>
      </c>
      <c r="B6" s="4" t="s">
        <v>53</v>
      </c>
      <c r="C6" s="4" t="s">
        <v>5</v>
      </c>
      <c r="D6" s="5">
        <v>-52669.14</v>
      </c>
      <c r="E6" s="5">
        <v>0</v>
      </c>
      <c r="G6" s="24" t="s">
        <v>102</v>
      </c>
      <c r="H6" s="25">
        <v>41768</v>
      </c>
      <c r="I6" s="24" t="s">
        <v>3</v>
      </c>
      <c r="J6" s="26">
        <v>34333.33</v>
      </c>
      <c r="K6" s="24"/>
      <c r="L6" s="26">
        <v>34333.33</v>
      </c>
      <c r="O6" s="55"/>
      <c r="P6" s="55"/>
      <c r="Q6" s="55"/>
      <c r="R6" s="56">
        <v>7650</v>
      </c>
      <c r="S6" s="56">
        <v>7650</v>
      </c>
      <c r="T6" s="56">
        <v>8919</v>
      </c>
      <c r="U6" s="56">
        <v>8919</v>
      </c>
      <c r="V6" s="56">
        <v>8919</v>
      </c>
      <c r="W6" s="57">
        <v>-1372</v>
      </c>
      <c r="X6" s="56">
        <v>8919</v>
      </c>
      <c r="Y6" s="56">
        <v>8919</v>
      </c>
      <c r="Z6" s="56">
        <v>10193</v>
      </c>
      <c r="AA6" s="56">
        <v>10193</v>
      </c>
      <c r="AB6" s="56">
        <v>34873</v>
      </c>
      <c r="AC6" s="56">
        <v>21087</v>
      </c>
      <c r="AD6" s="56">
        <v>134870</v>
      </c>
    </row>
    <row r="7" spans="1:31" ht="15.75" thickTop="1" x14ac:dyDescent="0.25">
      <c r="A7" s="4" t="s">
        <v>7</v>
      </c>
      <c r="B7" s="4" t="s">
        <v>53</v>
      </c>
      <c r="C7" s="4" t="s">
        <v>5</v>
      </c>
      <c r="D7" s="5">
        <v>2666.15</v>
      </c>
      <c r="E7" s="5">
        <v>0</v>
      </c>
      <c r="G7" s="24" t="s">
        <v>102</v>
      </c>
      <c r="H7" s="25">
        <v>41801</v>
      </c>
      <c r="I7" s="24" t="s">
        <v>3</v>
      </c>
      <c r="J7" s="26">
        <v>34333.33</v>
      </c>
      <c r="K7" s="24"/>
      <c r="L7" s="26">
        <v>34333.33</v>
      </c>
    </row>
    <row r="8" spans="1:31" ht="15" x14ac:dyDescent="0.25">
      <c r="A8" s="4" t="s">
        <v>19</v>
      </c>
      <c r="B8" s="4" t="s">
        <v>53</v>
      </c>
      <c r="C8" s="4" t="s">
        <v>5</v>
      </c>
      <c r="D8" s="5">
        <v>1428</v>
      </c>
      <c r="E8" s="5">
        <v>0</v>
      </c>
      <c r="G8" s="24" t="s">
        <v>102</v>
      </c>
      <c r="H8" s="25">
        <v>41830</v>
      </c>
      <c r="I8" s="24" t="s">
        <v>3</v>
      </c>
      <c r="J8" s="26">
        <v>34333.33</v>
      </c>
      <c r="K8" s="24"/>
      <c r="L8" s="26">
        <v>34333.33</v>
      </c>
      <c r="O8" s="3">
        <v>2110</v>
      </c>
    </row>
    <row r="9" spans="1:31" ht="15" x14ac:dyDescent="0.25">
      <c r="A9" s="4" t="s">
        <v>54</v>
      </c>
      <c r="B9" s="4" t="s">
        <v>53</v>
      </c>
      <c r="C9" s="4" t="s">
        <v>5</v>
      </c>
      <c r="D9" s="5">
        <v>12633.18</v>
      </c>
      <c r="E9" s="5">
        <v>0</v>
      </c>
      <c r="G9" s="24" t="s">
        <v>102</v>
      </c>
      <c r="H9" s="25">
        <v>41862</v>
      </c>
      <c r="I9" s="24" t="s">
        <v>3</v>
      </c>
      <c r="J9" s="26">
        <v>34333.33</v>
      </c>
      <c r="K9" s="24"/>
      <c r="L9" s="26">
        <v>34333.33</v>
      </c>
      <c r="O9" s="22" t="s">
        <v>79</v>
      </c>
      <c r="P9" s="23" t="s">
        <v>77</v>
      </c>
      <c r="Q9" s="22" t="s">
        <v>188</v>
      </c>
      <c r="R9" s="22" t="s">
        <v>140</v>
      </c>
      <c r="S9" s="22" t="s">
        <v>81</v>
      </c>
      <c r="T9" s="22" t="s">
        <v>141</v>
      </c>
      <c r="U9" s="22" t="s">
        <v>142</v>
      </c>
      <c r="V9" s="23" t="s">
        <v>89</v>
      </c>
      <c r="W9" s="22" t="s">
        <v>88</v>
      </c>
      <c r="X9" s="23" t="s">
        <v>87</v>
      </c>
    </row>
    <row r="10" spans="1:31" ht="15" x14ac:dyDescent="0.25">
      <c r="A10" s="4" t="s">
        <v>9</v>
      </c>
      <c r="B10" s="4" t="s">
        <v>53</v>
      </c>
      <c r="C10" s="4" t="s">
        <v>5</v>
      </c>
      <c r="D10" s="5">
        <v>1658.5</v>
      </c>
      <c r="E10" s="5">
        <v>0</v>
      </c>
      <c r="G10" s="24" t="s">
        <v>102</v>
      </c>
      <c r="H10" s="25">
        <v>41893</v>
      </c>
      <c r="I10" s="24" t="s">
        <v>3</v>
      </c>
      <c r="J10" s="26">
        <v>34333.33</v>
      </c>
      <c r="K10" s="24"/>
      <c r="L10" s="26">
        <v>34333.33</v>
      </c>
      <c r="O10" s="24" t="s">
        <v>106</v>
      </c>
      <c r="P10" s="25">
        <v>41954</v>
      </c>
      <c r="Q10" s="24" t="s">
        <v>202</v>
      </c>
      <c r="R10" s="24" t="s">
        <v>3</v>
      </c>
      <c r="S10" s="24" t="s">
        <v>302</v>
      </c>
      <c r="T10" s="24"/>
      <c r="U10" s="24"/>
      <c r="V10" s="26">
        <v>15815</v>
      </c>
      <c r="W10" s="24"/>
      <c r="X10" s="26">
        <v>15815</v>
      </c>
      <c r="Y10" s="3" t="s">
        <v>304</v>
      </c>
    </row>
    <row r="11" spans="1:31" ht="15" x14ac:dyDescent="0.25">
      <c r="A11" s="4" t="s">
        <v>47</v>
      </c>
      <c r="B11" s="4" t="s">
        <v>53</v>
      </c>
      <c r="C11" s="4" t="s">
        <v>5</v>
      </c>
      <c r="D11" s="5">
        <v>1682.57</v>
      </c>
      <c r="E11" s="5">
        <v>178710</v>
      </c>
      <c r="G11" s="24" t="s">
        <v>102</v>
      </c>
      <c r="H11" s="25">
        <v>41921</v>
      </c>
      <c r="I11" s="24" t="s">
        <v>3</v>
      </c>
      <c r="J11" s="26">
        <v>35541.67</v>
      </c>
      <c r="K11" s="24"/>
      <c r="L11" s="26">
        <v>35541.67</v>
      </c>
      <c r="O11" s="24" t="s">
        <v>106</v>
      </c>
      <c r="P11" s="25">
        <v>41954</v>
      </c>
      <c r="Q11" s="24" t="s">
        <v>91</v>
      </c>
      <c r="R11" s="24" t="s">
        <v>3</v>
      </c>
      <c r="S11" s="24" t="s">
        <v>96</v>
      </c>
      <c r="T11" s="24"/>
      <c r="U11" s="24"/>
      <c r="V11" s="26">
        <v>306.25</v>
      </c>
      <c r="W11" s="24"/>
      <c r="X11" s="26">
        <v>306.25</v>
      </c>
    </row>
    <row r="12" spans="1:31" ht="15" x14ac:dyDescent="0.25">
      <c r="A12" s="4" t="s">
        <v>10</v>
      </c>
      <c r="B12" s="4" t="s">
        <v>53</v>
      </c>
      <c r="C12" s="4" t="s">
        <v>5</v>
      </c>
      <c r="D12" s="5">
        <v>92342.24</v>
      </c>
      <c r="E12" s="5">
        <v>0</v>
      </c>
      <c r="G12" s="24" t="s">
        <v>102</v>
      </c>
      <c r="H12" s="25">
        <v>41954</v>
      </c>
      <c r="I12" s="24" t="s">
        <v>3</v>
      </c>
      <c r="J12" s="26">
        <v>35541.67</v>
      </c>
      <c r="K12" s="24"/>
      <c r="L12" s="26">
        <v>35541.67</v>
      </c>
      <c r="O12" s="24" t="s">
        <v>106</v>
      </c>
      <c r="P12" s="25">
        <v>41954</v>
      </c>
      <c r="Q12" s="24" t="s">
        <v>91</v>
      </c>
      <c r="R12" s="24" t="s">
        <v>3</v>
      </c>
      <c r="S12" s="24" t="s">
        <v>98</v>
      </c>
      <c r="T12" s="24"/>
      <c r="U12" s="24"/>
      <c r="V12" s="26">
        <v>306.25</v>
      </c>
      <c r="W12" s="24"/>
      <c r="X12" s="26">
        <v>306.25</v>
      </c>
    </row>
    <row r="13" spans="1:31" ht="15" x14ac:dyDescent="0.25">
      <c r="A13" s="4" t="s">
        <v>11</v>
      </c>
      <c r="B13" s="4" t="s">
        <v>53</v>
      </c>
      <c r="C13" s="4" t="s">
        <v>5</v>
      </c>
      <c r="D13" s="5">
        <v>1589.75</v>
      </c>
      <c r="E13" s="5">
        <v>0</v>
      </c>
      <c r="G13" s="24"/>
      <c r="H13" s="25">
        <v>41984</v>
      </c>
      <c r="I13" s="24" t="s">
        <v>3</v>
      </c>
      <c r="J13" s="26">
        <v>35625</v>
      </c>
      <c r="K13" s="24"/>
      <c r="L13" s="26">
        <v>35625</v>
      </c>
      <c r="O13" s="24" t="s">
        <v>106</v>
      </c>
      <c r="P13" s="25">
        <v>41954</v>
      </c>
      <c r="Q13" s="24" t="s">
        <v>91</v>
      </c>
      <c r="R13" s="24" t="s">
        <v>3</v>
      </c>
      <c r="S13" s="24" t="s">
        <v>99</v>
      </c>
      <c r="T13" s="24"/>
      <c r="U13" s="24"/>
      <c r="V13" s="26">
        <v>306.25</v>
      </c>
      <c r="W13" s="24"/>
      <c r="X13" s="26">
        <v>306.25</v>
      </c>
    </row>
    <row r="14" spans="1:31" ht="15" x14ac:dyDescent="0.25">
      <c r="A14" s="4" t="s">
        <v>22</v>
      </c>
      <c r="B14" s="4" t="s">
        <v>53</v>
      </c>
      <c r="C14" s="4" t="s">
        <v>5</v>
      </c>
      <c r="D14" s="5">
        <v>248</v>
      </c>
      <c r="E14" s="5">
        <v>0</v>
      </c>
      <c r="G14" s="24" t="s">
        <v>102</v>
      </c>
      <c r="H14" s="25">
        <v>41942</v>
      </c>
      <c r="I14" s="24" t="s">
        <v>3</v>
      </c>
      <c r="J14" s="26">
        <v>1208.33</v>
      </c>
      <c r="K14" s="24"/>
      <c r="L14" s="26">
        <v>1208.33</v>
      </c>
      <c r="O14" s="24" t="s">
        <v>106</v>
      </c>
      <c r="P14" s="25">
        <v>41954</v>
      </c>
      <c r="Q14" s="24" t="s">
        <v>91</v>
      </c>
      <c r="R14" s="24" t="s">
        <v>3</v>
      </c>
      <c r="S14" s="24" t="s">
        <v>95</v>
      </c>
      <c r="T14" s="24"/>
      <c r="U14" s="24"/>
      <c r="V14" s="26">
        <v>306.25</v>
      </c>
      <c r="W14" s="24"/>
      <c r="X14" s="26">
        <v>306.25</v>
      </c>
    </row>
    <row r="15" spans="1:31" ht="15" x14ac:dyDescent="0.25">
      <c r="A15" s="4" t="s">
        <v>48</v>
      </c>
      <c r="B15" s="4" t="s">
        <v>53</v>
      </c>
      <c r="C15" s="4" t="s">
        <v>5</v>
      </c>
      <c r="D15" s="5">
        <v>908.2</v>
      </c>
      <c r="E15" s="5">
        <v>40000</v>
      </c>
      <c r="G15" s="24" t="s">
        <v>102</v>
      </c>
      <c r="H15" s="25">
        <v>41942</v>
      </c>
      <c r="I15" s="24" t="s">
        <v>3</v>
      </c>
      <c r="J15" s="26">
        <v>1208.33</v>
      </c>
      <c r="K15" s="24"/>
      <c r="L15" s="26">
        <v>1208.33</v>
      </c>
      <c r="O15" s="24" t="s">
        <v>106</v>
      </c>
      <c r="P15" s="25">
        <v>41954</v>
      </c>
      <c r="Q15" s="24" t="s">
        <v>91</v>
      </c>
      <c r="R15" s="24" t="s">
        <v>3</v>
      </c>
      <c r="S15" s="24" t="s">
        <v>97</v>
      </c>
      <c r="T15" s="24"/>
      <c r="U15" s="24"/>
      <c r="V15" s="26">
        <v>350</v>
      </c>
      <c r="W15" s="24"/>
      <c r="X15" s="26">
        <v>350</v>
      </c>
    </row>
    <row r="16" spans="1:31" ht="15" x14ac:dyDescent="0.25">
      <c r="A16" s="4" t="s">
        <v>24</v>
      </c>
      <c r="B16" s="4" t="s">
        <v>53</v>
      </c>
      <c r="C16" s="4" t="s">
        <v>5</v>
      </c>
      <c r="D16" s="5">
        <v>1056</v>
      </c>
      <c r="E16" s="5">
        <v>0</v>
      </c>
      <c r="G16" s="24" t="s">
        <v>102</v>
      </c>
      <c r="H16" s="25">
        <v>41942</v>
      </c>
      <c r="I16" s="24" t="s">
        <v>3</v>
      </c>
      <c r="J16" s="26">
        <v>1208.33</v>
      </c>
      <c r="K16" s="24"/>
      <c r="L16" s="26">
        <v>1208.33</v>
      </c>
      <c r="O16" s="24" t="s">
        <v>106</v>
      </c>
      <c r="P16" s="25">
        <v>41954</v>
      </c>
      <c r="Q16" s="24" t="s">
        <v>91</v>
      </c>
      <c r="R16" s="24" t="s">
        <v>3</v>
      </c>
      <c r="S16" s="24" t="s">
        <v>303</v>
      </c>
      <c r="T16" s="24"/>
      <c r="U16" s="24"/>
      <c r="V16" s="26">
        <v>350</v>
      </c>
      <c r="W16" s="24"/>
      <c r="X16" s="26">
        <v>350</v>
      </c>
    </row>
    <row r="17" spans="1:25" ht="15" x14ac:dyDescent="0.25">
      <c r="A17" s="4" t="s">
        <v>55</v>
      </c>
      <c r="B17" s="4" t="s">
        <v>53</v>
      </c>
      <c r="C17" s="4" t="s">
        <v>5</v>
      </c>
      <c r="D17" s="5">
        <v>1700</v>
      </c>
      <c r="E17" s="5">
        <v>0</v>
      </c>
      <c r="G17" s="24" t="s">
        <v>102</v>
      </c>
      <c r="H17" s="25">
        <v>41990</v>
      </c>
      <c r="I17" s="24" t="s">
        <v>3</v>
      </c>
      <c r="J17" s="26">
        <v>1291.67</v>
      </c>
      <c r="K17" s="24"/>
      <c r="L17" s="26">
        <v>1291.67</v>
      </c>
      <c r="O17" s="24" t="s">
        <v>106</v>
      </c>
      <c r="P17" s="25">
        <v>41649</v>
      </c>
      <c r="Q17" s="24" t="s">
        <v>91</v>
      </c>
      <c r="R17" s="24" t="s">
        <v>3</v>
      </c>
      <c r="S17" s="24" t="s">
        <v>107</v>
      </c>
      <c r="T17" s="24"/>
      <c r="U17" s="24"/>
      <c r="V17" s="26">
        <v>7650</v>
      </c>
      <c r="W17" s="24"/>
      <c r="X17" s="26">
        <v>7650</v>
      </c>
    </row>
    <row r="18" spans="1:25" ht="15" x14ac:dyDescent="0.25">
      <c r="A18" s="4" t="s">
        <v>12</v>
      </c>
      <c r="B18" s="4" t="s">
        <v>53</v>
      </c>
      <c r="C18" s="4" t="s">
        <v>5</v>
      </c>
      <c r="D18" s="5">
        <v>20555.8</v>
      </c>
      <c r="E18" s="5">
        <v>28000</v>
      </c>
      <c r="F18" s="3" t="s">
        <v>221</v>
      </c>
      <c r="G18" s="24" t="s">
        <v>102</v>
      </c>
      <c r="H18" s="25">
        <v>41990</v>
      </c>
      <c r="I18" s="24" t="s">
        <v>3</v>
      </c>
      <c r="J18" s="24"/>
      <c r="K18" s="48">
        <v>-1208.33</v>
      </c>
      <c r="L18" s="48">
        <v>-1208.33</v>
      </c>
      <c r="O18" s="24" t="s">
        <v>106</v>
      </c>
      <c r="P18" s="25">
        <v>41681</v>
      </c>
      <c r="Q18" s="24" t="s">
        <v>91</v>
      </c>
      <c r="R18" s="24" t="s">
        <v>3</v>
      </c>
      <c r="S18" s="24" t="s">
        <v>107</v>
      </c>
      <c r="T18" s="24"/>
      <c r="U18" s="24"/>
      <c r="V18" s="26">
        <v>7650</v>
      </c>
      <c r="W18" s="24"/>
      <c r="X18" s="26">
        <v>7650</v>
      </c>
    </row>
    <row r="19" spans="1:25" ht="15" x14ac:dyDescent="0.25">
      <c r="A19" s="4" t="s">
        <v>13</v>
      </c>
      <c r="B19" s="4" t="s">
        <v>53</v>
      </c>
      <c r="C19" s="4" t="s">
        <v>5</v>
      </c>
      <c r="D19" s="5">
        <v>3106.7</v>
      </c>
      <c r="E19" s="5">
        <v>0</v>
      </c>
      <c r="G19" s="24" t="s">
        <v>102</v>
      </c>
      <c r="H19" s="25">
        <v>41942</v>
      </c>
      <c r="I19" s="24" t="s">
        <v>3</v>
      </c>
      <c r="J19" s="26">
        <v>1208.33</v>
      </c>
      <c r="K19" s="24"/>
      <c r="L19" s="26">
        <v>1208.33</v>
      </c>
      <c r="O19" s="24" t="s">
        <v>106</v>
      </c>
      <c r="P19" s="25">
        <v>41709</v>
      </c>
      <c r="Q19" s="24" t="s">
        <v>91</v>
      </c>
      <c r="R19" s="24" t="s">
        <v>3</v>
      </c>
      <c r="S19" s="24" t="s">
        <v>107</v>
      </c>
      <c r="T19" s="24"/>
      <c r="U19" s="24"/>
      <c r="V19" s="26">
        <v>8919.17</v>
      </c>
      <c r="W19" s="24"/>
      <c r="X19" s="26">
        <v>8919.17</v>
      </c>
    </row>
    <row r="20" spans="1:25" ht="15" x14ac:dyDescent="0.25">
      <c r="A20" s="4" t="s">
        <v>56</v>
      </c>
      <c r="B20" s="4" t="s">
        <v>53</v>
      </c>
      <c r="C20" s="4" t="s">
        <v>5</v>
      </c>
      <c r="D20" s="5">
        <v>2977.04</v>
      </c>
      <c r="E20" s="5">
        <v>0</v>
      </c>
      <c r="G20" s="24" t="s">
        <v>102</v>
      </c>
      <c r="H20" s="25">
        <v>41990</v>
      </c>
      <c r="I20" s="24" t="s">
        <v>3</v>
      </c>
      <c r="J20" s="26">
        <v>1291.67</v>
      </c>
      <c r="K20" s="24"/>
      <c r="L20" s="26">
        <v>1291.67</v>
      </c>
      <c r="O20" s="24" t="s">
        <v>106</v>
      </c>
      <c r="P20" s="25">
        <v>41739</v>
      </c>
      <c r="Q20" s="24" t="s">
        <v>91</v>
      </c>
      <c r="R20" s="24" t="s">
        <v>3</v>
      </c>
      <c r="S20" s="24" t="s">
        <v>107</v>
      </c>
      <c r="T20" s="24"/>
      <c r="U20" s="24"/>
      <c r="V20" s="26">
        <v>8919.17</v>
      </c>
      <c r="W20" s="24"/>
      <c r="X20" s="26">
        <v>8919.17</v>
      </c>
    </row>
    <row r="21" spans="1:25" ht="15" x14ac:dyDescent="0.25">
      <c r="A21" s="4" t="s">
        <v>21</v>
      </c>
      <c r="B21" s="4" t="s">
        <v>53</v>
      </c>
      <c r="C21" s="4" t="s">
        <v>5</v>
      </c>
      <c r="D21" s="5">
        <v>3788.69</v>
      </c>
      <c r="E21" s="5">
        <v>0</v>
      </c>
      <c r="G21" s="24" t="s">
        <v>102</v>
      </c>
      <c r="H21" s="25">
        <v>41990</v>
      </c>
      <c r="I21" s="24" t="s">
        <v>3</v>
      </c>
      <c r="J21" s="24"/>
      <c r="K21" s="48">
        <v>-1208.33</v>
      </c>
      <c r="L21" s="48">
        <v>-1208.33</v>
      </c>
      <c r="O21" s="24" t="s">
        <v>106</v>
      </c>
      <c r="P21" s="25">
        <v>41768</v>
      </c>
      <c r="Q21" s="24" t="s">
        <v>91</v>
      </c>
      <c r="R21" s="24" t="s">
        <v>3</v>
      </c>
      <c r="S21" s="24" t="s">
        <v>107</v>
      </c>
      <c r="T21" s="24"/>
      <c r="U21" s="24"/>
      <c r="V21" s="26">
        <v>8919.17</v>
      </c>
      <c r="W21" s="24"/>
      <c r="X21" s="26">
        <v>8919.17</v>
      </c>
    </row>
    <row r="22" spans="1:25" ht="15" x14ac:dyDescent="0.25">
      <c r="A22" s="4" t="s">
        <v>34</v>
      </c>
      <c r="B22" s="4" t="s">
        <v>53</v>
      </c>
      <c r="C22" s="4" t="s">
        <v>5</v>
      </c>
      <c r="D22" s="5">
        <v>60</v>
      </c>
      <c r="E22" s="5">
        <v>0</v>
      </c>
      <c r="G22" s="24" t="s">
        <v>102</v>
      </c>
      <c r="H22" s="25">
        <v>41942</v>
      </c>
      <c r="I22" s="24" t="s">
        <v>3</v>
      </c>
      <c r="J22" s="26">
        <v>1208.33</v>
      </c>
      <c r="K22" s="24"/>
      <c r="L22" s="26">
        <v>1208.33</v>
      </c>
      <c r="O22" s="24" t="s">
        <v>106</v>
      </c>
      <c r="P22" s="25">
        <v>41801</v>
      </c>
      <c r="Q22" s="24" t="s">
        <v>91</v>
      </c>
      <c r="R22" s="24" t="s">
        <v>3</v>
      </c>
      <c r="S22" s="24" t="s">
        <v>107</v>
      </c>
      <c r="T22" s="24"/>
      <c r="U22" s="24"/>
      <c r="V22" s="26">
        <v>8919.17</v>
      </c>
      <c r="W22" s="24"/>
      <c r="X22" s="26">
        <v>8919.17</v>
      </c>
    </row>
    <row r="23" spans="1:25" ht="15" x14ac:dyDescent="0.25">
      <c r="A23" s="4" t="s">
        <v>25</v>
      </c>
      <c r="B23" s="4" t="s">
        <v>53</v>
      </c>
      <c r="C23" s="4" t="s">
        <v>5</v>
      </c>
      <c r="D23" s="5">
        <v>6000</v>
      </c>
      <c r="E23" s="5">
        <v>0</v>
      </c>
      <c r="G23" s="24" t="s">
        <v>102</v>
      </c>
      <c r="H23" s="25">
        <v>41990</v>
      </c>
      <c r="I23" s="24" t="s">
        <v>3</v>
      </c>
      <c r="J23" s="26">
        <v>1291.67</v>
      </c>
      <c r="K23" s="24"/>
      <c r="L23" s="26">
        <v>1291.67</v>
      </c>
      <c r="O23" s="24" t="s">
        <v>106</v>
      </c>
      <c r="P23" s="25">
        <v>41830</v>
      </c>
      <c r="Q23" s="24" t="s">
        <v>91</v>
      </c>
      <c r="R23" s="24" t="s">
        <v>3</v>
      </c>
      <c r="S23" s="24" t="s">
        <v>107</v>
      </c>
      <c r="T23" s="24"/>
      <c r="U23" s="24"/>
      <c r="V23" s="26">
        <v>8919.17</v>
      </c>
      <c r="W23" s="24"/>
      <c r="X23" s="26">
        <v>8919.17</v>
      </c>
    </row>
    <row r="24" spans="1:25" ht="15" x14ac:dyDescent="0.25">
      <c r="A24" s="4" t="s">
        <v>15</v>
      </c>
      <c r="B24" s="4" t="s">
        <v>53</v>
      </c>
      <c r="C24" s="4" t="s">
        <v>5</v>
      </c>
      <c r="D24" s="5">
        <v>2760</v>
      </c>
      <c r="E24" s="5">
        <v>0</v>
      </c>
      <c r="G24" s="24" t="s">
        <v>102</v>
      </c>
      <c r="H24" s="25">
        <v>41990</v>
      </c>
      <c r="I24" s="24" t="s">
        <v>3</v>
      </c>
      <c r="J24" s="24"/>
      <c r="K24" s="48">
        <v>-1208.33</v>
      </c>
      <c r="L24" s="48">
        <v>-1208.33</v>
      </c>
      <c r="O24" s="24" t="s">
        <v>106</v>
      </c>
      <c r="P24" s="25">
        <v>41862</v>
      </c>
      <c r="Q24" s="24" t="s">
        <v>91</v>
      </c>
      <c r="R24" s="24" t="s">
        <v>3</v>
      </c>
      <c r="S24" s="24" t="s">
        <v>107</v>
      </c>
      <c r="T24" s="24"/>
      <c r="U24" s="24"/>
      <c r="V24" s="26">
        <v>8919.17</v>
      </c>
      <c r="W24" s="24"/>
      <c r="X24" s="26">
        <v>8919.17</v>
      </c>
    </row>
    <row r="25" spans="1:25" ht="15" x14ac:dyDescent="0.25">
      <c r="A25" s="4" t="s">
        <v>30</v>
      </c>
      <c r="B25" s="4" t="s">
        <v>53</v>
      </c>
      <c r="C25" s="4" t="s">
        <v>5</v>
      </c>
      <c r="D25" s="5">
        <v>2616</v>
      </c>
      <c r="E25" s="5">
        <v>0</v>
      </c>
      <c r="G25" s="24" t="s">
        <v>102</v>
      </c>
      <c r="H25" s="25">
        <v>41990</v>
      </c>
      <c r="I25" s="24" t="s">
        <v>3</v>
      </c>
      <c r="J25" s="26">
        <v>83.33</v>
      </c>
      <c r="K25" s="24"/>
      <c r="L25" s="26">
        <v>83.33</v>
      </c>
      <c r="M25" s="3" t="s">
        <v>176</v>
      </c>
      <c r="O25" s="24" t="s">
        <v>106</v>
      </c>
      <c r="P25" s="25">
        <v>41893</v>
      </c>
      <c r="Q25" s="24" t="s">
        <v>91</v>
      </c>
      <c r="R25" s="24" t="s">
        <v>3</v>
      </c>
      <c r="S25" s="24" t="s">
        <v>107</v>
      </c>
      <c r="T25" s="24"/>
      <c r="U25" s="24"/>
      <c r="V25" s="26">
        <v>10193.33</v>
      </c>
      <c r="W25" s="24"/>
      <c r="X25" s="26">
        <v>10193.33</v>
      </c>
    </row>
    <row r="26" spans="1:25" ht="15" x14ac:dyDescent="0.25">
      <c r="A26" s="4" t="s">
        <v>26</v>
      </c>
      <c r="B26" s="4" t="s">
        <v>53</v>
      </c>
      <c r="C26" s="4" t="s">
        <v>5</v>
      </c>
      <c r="D26" s="5">
        <v>2600</v>
      </c>
      <c r="E26" s="5">
        <v>0</v>
      </c>
      <c r="G26" s="24" t="s">
        <v>102</v>
      </c>
      <c r="H26" s="25">
        <v>41990</v>
      </c>
      <c r="I26" s="24" t="s">
        <v>3</v>
      </c>
      <c r="J26" s="26">
        <v>83.33</v>
      </c>
      <c r="K26" s="24"/>
      <c r="L26" s="26">
        <v>83.33</v>
      </c>
      <c r="M26" s="5">
        <f>SUM(L2:L26)</f>
        <v>422166.64000000007</v>
      </c>
      <c r="O26" s="24" t="s">
        <v>106</v>
      </c>
      <c r="P26" s="25">
        <v>41921</v>
      </c>
      <c r="Q26" s="24" t="s">
        <v>91</v>
      </c>
      <c r="R26" s="24" t="s">
        <v>3</v>
      </c>
      <c r="S26" s="24" t="s">
        <v>107</v>
      </c>
      <c r="T26" s="24"/>
      <c r="U26" s="24"/>
      <c r="V26" s="26">
        <v>10193.33</v>
      </c>
      <c r="W26" s="24"/>
      <c r="X26" s="26">
        <v>10193.33</v>
      </c>
    </row>
    <row r="27" spans="1:25" ht="15" x14ac:dyDescent="0.25">
      <c r="A27" s="4" t="s">
        <v>27</v>
      </c>
      <c r="B27" s="4" t="s">
        <v>53</v>
      </c>
      <c r="C27" s="4" t="s">
        <v>5</v>
      </c>
      <c r="D27" s="5">
        <v>3344.58</v>
      </c>
      <c r="E27" s="5">
        <v>0</v>
      </c>
      <c r="G27" s="24"/>
      <c r="H27" s="25">
        <v>41801</v>
      </c>
      <c r="I27" s="24" t="s">
        <v>33</v>
      </c>
      <c r="J27" s="24"/>
      <c r="K27" s="48">
        <v>-39615.379999999997</v>
      </c>
      <c r="L27" s="48">
        <v>-39615.379999999997</v>
      </c>
      <c r="O27" s="24" t="s">
        <v>106</v>
      </c>
      <c r="P27" s="25">
        <v>41954</v>
      </c>
      <c r="Q27" s="24" t="s">
        <v>91</v>
      </c>
      <c r="R27" s="24" t="s">
        <v>3</v>
      </c>
      <c r="S27" s="24" t="s">
        <v>107</v>
      </c>
      <c r="T27" s="24"/>
      <c r="U27" s="24"/>
      <c r="V27" s="26">
        <v>17132.919999999998</v>
      </c>
      <c r="W27" s="24"/>
      <c r="X27" s="26">
        <v>17132.919999999998</v>
      </c>
    </row>
    <row r="28" spans="1:25" ht="15" x14ac:dyDescent="0.25">
      <c r="A28" s="4" t="s">
        <v>17</v>
      </c>
      <c r="B28" s="4" t="s">
        <v>53</v>
      </c>
      <c r="C28" s="4" t="s">
        <v>5</v>
      </c>
      <c r="D28" s="5">
        <v>8881.6</v>
      </c>
      <c r="E28" s="5">
        <v>10000</v>
      </c>
      <c r="G28" s="24" t="s">
        <v>102</v>
      </c>
      <c r="H28" s="25">
        <v>41942</v>
      </c>
      <c r="I28" s="24" t="s">
        <v>33</v>
      </c>
      <c r="J28" s="24"/>
      <c r="K28" s="48">
        <v>-1208.33</v>
      </c>
      <c r="L28" s="48">
        <v>-1208.33</v>
      </c>
      <c r="M28" s="3" t="s">
        <v>182</v>
      </c>
      <c r="O28" s="24"/>
      <c r="P28" s="25">
        <v>41984</v>
      </c>
      <c r="Q28" s="24" t="s">
        <v>91</v>
      </c>
      <c r="R28" s="24" t="s">
        <v>3</v>
      </c>
      <c r="S28" s="24" t="s">
        <v>107</v>
      </c>
      <c r="T28" s="24"/>
      <c r="U28" s="24"/>
      <c r="V28" s="26">
        <v>21086.67</v>
      </c>
      <c r="W28" s="24"/>
      <c r="X28" s="26">
        <v>21086.67</v>
      </c>
      <c r="Y28" s="5">
        <f>SUM(X10:X28)</f>
        <v>145161.26999999999</v>
      </c>
    </row>
    <row r="29" spans="1:25" ht="15" x14ac:dyDescent="0.25">
      <c r="A29" s="4" t="s">
        <v>37</v>
      </c>
      <c r="B29" s="4" t="s">
        <v>53</v>
      </c>
      <c r="C29" s="4" t="s">
        <v>5</v>
      </c>
      <c r="D29" s="5">
        <v>-142085</v>
      </c>
      <c r="E29" s="5">
        <v>-171000</v>
      </c>
      <c r="F29" s="3" t="s">
        <v>222</v>
      </c>
      <c r="G29" s="24" t="s">
        <v>102</v>
      </c>
      <c r="H29" s="25">
        <v>41942</v>
      </c>
      <c r="I29" s="24" t="s">
        <v>33</v>
      </c>
      <c r="J29" s="24"/>
      <c r="K29" s="48">
        <v>-185.9</v>
      </c>
      <c r="L29" s="48">
        <v>-185.9</v>
      </c>
      <c r="M29" s="5">
        <f>SUM(L27:L29)</f>
        <v>-41009.61</v>
      </c>
      <c r="O29" s="24"/>
      <c r="P29" s="25">
        <v>41801</v>
      </c>
      <c r="Q29" s="24" t="s">
        <v>156</v>
      </c>
      <c r="R29" s="24" t="s">
        <v>33</v>
      </c>
      <c r="S29" s="24"/>
      <c r="T29" s="24"/>
      <c r="U29" s="24"/>
      <c r="V29" s="24"/>
      <c r="W29" s="48">
        <v>-10291.35</v>
      </c>
      <c r="X29" s="48">
        <v>-10291.35</v>
      </c>
      <c r="Y29" s="3" t="s">
        <v>306</v>
      </c>
    </row>
    <row r="30" spans="1:25" ht="15" x14ac:dyDescent="0.25">
      <c r="A30" s="4" t="s">
        <v>41</v>
      </c>
      <c r="B30" s="4" t="s">
        <v>53</v>
      </c>
      <c r="C30" s="4" t="s">
        <v>5</v>
      </c>
      <c r="D30" s="5">
        <v>-8881.6</v>
      </c>
      <c r="E30" s="5">
        <v>-10000</v>
      </c>
      <c r="G30" s="24"/>
      <c r="H30" s="25">
        <v>41649</v>
      </c>
      <c r="I30" s="24" t="s">
        <v>10</v>
      </c>
      <c r="J30" s="26">
        <v>7168.8</v>
      </c>
      <c r="K30" s="24"/>
      <c r="L30" s="26">
        <v>7168.8</v>
      </c>
      <c r="O30" s="24"/>
      <c r="P30" s="25">
        <v>41649</v>
      </c>
      <c r="Q30" s="24" t="s">
        <v>161</v>
      </c>
      <c r="R30" s="24" t="s">
        <v>28</v>
      </c>
      <c r="S30" s="24"/>
      <c r="T30" s="24"/>
      <c r="U30" s="24"/>
      <c r="V30" s="26">
        <v>918</v>
      </c>
      <c r="W30" s="24"/>
      <c r="X30" s="26">
        <v>918</v>
      </c>
      <c r="Y30" s="3" t="s">
        <v>308</v>
      </c>
    </row>
    <row r="31" spans="1:25" ht="15" x14ac:dyDescent="0.25">
      <c r="A31" s="4" t="s">
        <v>42</v>
      </c>
      <c r="B31" s="4" t="s">
        <v>53</v>
      </c>
      <c r="C31" s="4" t="s">
        <v>5</v>
      </c>
      <c r="D31" s="5">
        <v>-10784.5</v>
      </c>
      <c r="E31" s="5">
        <v>0</v>
      </c>
      <c r="F31" s="3" t="s">
        <v>223</v>
      </c>
      <c r="G31" s="24"/>
      <c r="H31" s="25">
        <v>41681</v>
      </c>
      <c r="I31" s="24" t="s">
        <v>10</v>
      </c>
      <c r="J31" s="26">
        <v>7168.8</v>
      </c>
      <c r="K31" s="24"/>
      <c r="L31" s="26">
        <v>7168.8</v>
      </c>
      <c r="O31" s="24"/>
      <c r="P31" s="25">
        <v>41681</v>
      </c>
      <c r="Q31" s="24" t="s">
        <v>161</v>
      </c>
      <c r="R31" s="24" t="s">
        <v>28</v>
      </c>
      <c r="S31" s="24"/>
      <c r="T31" s="24"/>
      <c r="U31" s="24"/>
      <c r="V31" s="26">
        <v>918</v>
      </c>
      <c r="W31" s="24"/>
      <c r="X31" s="26">
        <v>918</v>
      </c>
    </row>
    <row r="32" spans="1:25" ht="15" x14ac:dyDescent="0.25">
      <c r="A32" s="3" t="s">
        <v>178</v>
      </c>
      <c r="C32" s="4"/>
      <c r="D32" s="5">
        <v>422166.64</v>
      </c>
      <c r="E32" s="5"/>
      <c r="F32" s="3" t="s">
        <v>180</v>
      </c>
      <c r="G32" s="24"/>
      <c r="H32" s="25">
        <v>41709</v>
      </c>
      <c r="I32" s="24" t="s">
        <v>10</v>
      </c>
      <c r="J32" s="26">
        <v>7168.8</v>
      </c>
      <c r="K32" s="24"/>
      <c r="L32" s="26">
        <v>7168.8</v>
      </c>
      <c r="O32" s="24"/>
      <c r="P32" s="25">
        <v>41709</v>
      </c>
      <c r="Q32" s="24" t="s">
        <v>161</v>
      </c>
      <c r="R32" s="24" t="s">
        <v>28</v>
      </c>
      <c r="S32" s="24"/>
      <c r="T32" s="24"/>
      <c r="U32" s="24"/>
      <c r="V32" s="26">
        <v>1070.3</v>
      </c>
      <c r="W32" s="24"/>
      <c r="X32" s="26">
        <v>1070.3</v>
      </c>
    </row>
    <row r="33" spans="1:24" ht="15" x14ac:dyDescent="0.25">
      <c r="A33" s="3" t="s">
        <v>179</v>
      </c>
      <c r="C33" s="4"/>
      <c r="D33" s="5">
        <v>45738.84</v>
      </c>
      <c r="E33" s="5"/>
      <c r="F33" s="3" t="s">
        <v>186</v>
      </c>
      <c r="G33" s="24"/>
      <c r="H33" s="25">
        <v>41739</v>
      </c>
      <c r="I33" s="24" t="s">
        <v>10</v>
      </c>
      <c r="J33" s="26">
        <v>7168.8</v>
      </c>
      <c r="K33" s="24"/>
      <c r="L33" s="26">
        <v>7168.8</v>
      </c>
      <c r="O33" s="24"/>
      <c r="P33" s="25">
        <v>41739</v>
      </c>
      <c r="Q33" s="24" t="s">
        <v>161</v>
      </c>
      <c r="R33" s="24" t="s">
        <v>28</v>
      </c>
      <c r="S33" s="24"/>
      <c r="T33" s="24"/>
      <c r="U33" s="24"/>
      <c r="V33" s="26">
        <v>1070.3</v>
      </c>
      <c r="W33" s="24"/>
      <c r="X33" s="26">
        <v>1070.3</v>
      </c>
    </row>
    <row r="34" spans="1:24" ht="15" x14ac:dyDescent="0.25">
      <c r="A34" s="3" t="s">
        <v>181</v>
      </c>
      <c r="C34" s="4"/>
      <c r="D34" s="5">
        <v>-41009.61</v>
      </c>
      <c r="E34" s="5"/>
      <c r="F34" s="3" t="s">
        <v>183</v>
      </c>
      <c r="G34" s="24"/>
      <c r="H34" s="25">
        <v>41768</v>
      </c>
      <c r="I34" s="24" t="s">
        <v>10</v>
      </c>
      <c r="J34" s="26">
        <v>7168.8</v>
      </c>
      <c r="K34" s="24"/>
      <c r="L34" s="26">
        <v>7168.8</v>
      </c>
      <c r="O34" s="24"/>
      <c r="P34" s="25">
        <v>41768</v>
      </c>
      <c r="Q34" s="24" t="s">
        <v>161</v>
      </c>
      <c r="R34" s="24" t="s">
        <v>28</v>
      </c>
      <c r="S34" s="24"/>
      <c r="T34" s="24"/>
      <c r="U34" s="24"/>
      <c r="V34" s="26">
        <v>1070.3</v>
      </c>
      <c r="W34" s="24"/>
      <c r="X34" s="26">
        <v>1070.3</v>
      </c>
    </row>
    <row r="35" spans="1:24" ht="15" x14ac:dyDescent="0.25">
      <c r="A35" s="3" t="s">
        <v>184</v>
      </c>
      <c r="C35" s="4"/>
      <c r="D35" s="5">
        <v>79705.05</v>
      </c>
      <c r="E35" s="5"/>
      <c r="F35" s="3" t="s">
        <v>187</v>
      </c>
      <c r="G35" s="24"/>
      <c r="H35" s="25">
        <v>41801</v>
      </c>
      <c r="I35" s="24" t="s">
        <v>10</v>
      </c>
      <c r="J35" s="26">
        <v>7168.8</v>
      </c>
      <c r="K35" s="24"/>
      <c r="L35" s="26">
        <v>7168.8</v>
      </c>
      <c r="O35" s="24"/>
      <c r="P35" s="25">
        <v>41801</v>
      </c>
      <c r="Q35" s="24" t="s">
        <v>161</v>
      </c>
      <c r="R35" s="24" t="s">
        <v>28</v>
      </c>
      <c r="S35" s="24"/>
      <c r="T35" s="24"/>
      <c r="U35" s="24"/>
      <c r="V35" s="26">
        <v>1070.3</v>
      </c>
      <c r="W35" s="24"/>
      <c r="X35" s="26">
        <v>1070.3</v>
      </c>
    </row>
    <row r="36" spans="1:24" ht="15" x14ac:dyDescent="0.25">
      <c r="C36" s="4"/>
      <c r="D36" s="59">
        <f>SUM(D2:D35)</f>
        <v>1119693.5799999998</v>
      </c>
      <c r="E36" s="59">
        <f>SUM(E2:E35)</f>
        <v>1110434</v>
      </c>
      <c r="G36" s="24"/>
      <c r="H36" s="25">
        <v>41830</v>
      </c>
      <c r="I36" s="24" t="s">
        <v>10</v>
      </c>
      <c r="J36" s="26">
        <v>7168.8</v>
      </c>
      <c r="K36" s="24"/>
      <c r="L36" s="26">
        <v>7168.8</v>
      </c>
      <c r="O36" s="24"/>
      <c r="P36" s="25">
        <v>41830</v>
      </c>
      <c r="Q36" s="24" t="s">
        <v>161</v>
      </c>
      <c r="R36" s="24" t="s">
        <v>28</v>
      </c>
      <c r="S36" s="24"/>
      <c r="T36" s="24"/>
      <c r="U36" s="24"/>
      <c r="V36" s="26">
        <v>1070.3</v>
      </c>
      <c r="W36" s="24"/>
      <c r="X36" s="26">
        <v>1070.3</v>
      </c>
    </row>
    <row r="37" spans="1:24" ht="15" x14ac:dyDescent="0.25">
      <c r="A37" s="19" t="s">
        <v>133</v>
      </c>
      <c r="B37" s="19" t="s">
        <v>208</v>
      </c>
      <c r="C37" s="19"/>
      <c r="D37" s="20">
        <v>145161.26999999999</v>
      </c>
      <c r="F37" s="3" t="s">
        <v>305</v>
      </c>
      <c r="G37" s="24"/>
      <c r="H37" s="25">
        <v>41862</v>
      </c>
      <c r="I37" s="24" t="s">
        <v>10</v>
      </c>
      <c r="J37" s="26">
        <v>7168.8</v>
      </c>
      <c r="K37" s="24"/>
      <c r="L37" s="26">
        <v>7168.8</v>
      </c>
      <c r="O37" s="24"/>
      <c r="P37" s="25">
        <v>41862</v>
      </c>
      <c r="Q37" s="24" t="s">
        <v>161</v>
      </c>
      <c r="R37" s="24" t="s">
        <v>28</v>
      </c>
      <c r="S37" s="24"/>
      <c r="T37" s="24"/>
      <c r="U37" s="24"/>
      <c r="V37" s="26">
        <v>1070.3</v>
      </c>
      <c r="W37" s="24"/>
      <c r="X37" s="26">
        <v>1070.3</v>
      </c>
    </row>
    <row r="38" spans="1:24" ht="15" x14ac:dyDescent="0.25">
      <c r="A38" s="19" t="s">
        <v>135</v>
      </c>
      <c r="B38" s="19" t="s">
        <v>208</v>
      </c>
      <c r="C38" s="19"/>
      <c r="D38" s="20">
        <f>Y68</f>
        <v>16184.390000000003</v>
      </c>
      <c r="F38" s="3" t="s">
        <v>309</v>
      </c>
      <c r="G38" s="24"/>
      <c r="H38" s="25">
        <v>41893</v>
      </c>
      <c r="I38" s="24" t="s">
        <v>10</v>
      </c>
      <c r="J38" s="26">
        <v>7168.8</v>
      </c>
      <c r="K38" s="24"/>
      <c r="L38" s="26">
        <v>7168.8</v>
      </c>
      <c r="O38" s="24"/>
      <c r="P38" s="25">
        <v>41893</v>
      </c>
      <c r="Q38" s="24" t="s">
        <v>161</v>
      </c>
      <c r="R38" s="24" t="s">
        <v>28</v>
      </c>
      <c r="S38" s="24"/>
      <c r="T38" s="24"/>
      <c r="U38" s="24"/>
      <c r="V38" s="26">
        <v>1223.2</v>
      </c>
      <c r="W38" s="24"/>
      <c r="X38" s="26">
        <v>1223.2</v>
      </c>
    </row>
    <row r="39" spans="1:24" ht="15" x14ac:dyDescent="0.25">
      <c r="A39" s="19" t="s">
        <v>134</v>
      </c>
      <c r="B39" s="19" t="s">
        <v>208</v>
      </c>
      <c r="C39" s="19"/>
      <c r="D39" s="20">
        <v>-10291</v>
      </c>
      <c r="F39" s="3" t="s">
        <v>307</v>
      </c>
      <c r="G39" s="24"/>
      <c r="H39" s="25">
        <v>41921</v>
      </c>
      <c r="I39" s="24" t="s">
        <v>10</v>
      </c>
      <c r="J39" s="26">
        <v>7421.1</v>
      </c>
      <c r="K39" s="24"/>
      <c r="L39" s="26">
        <v>7421.1</v>
      </c>
      <c r="O39" s="24"/>
      <c r="P39" s="25">
        <v>41921</v>
      </c>
      <c r="Q39" s="24" t="s">
        <v>161</v>
      </c>
      <c r="R39" s="24" t="s">
        <v>28</v>
      </c>
      <c r="S39" s="24"/>
      <c r="T39" s="24"/>
      <c r="U39" s="24"/>
      <c r="V39" s="26">
        <v>1223.2</v>
      </c>
      <c r="W39" s="24"/>
      <c r="X39" s="26">
        <v>1223.2</v>
      </c>
    </row>
    <row r="40" spans="1:24" ht="15" x14ac:dyDescent="0.25">
      <c r="A40" s="29" t="s">
        <v>47</v>
      </c>
      <c r="B40" s="19" t="s">
        <v>208</v>
      </c>
      <c r="C40" s="19"/>
      <c r="D40" s="20">
        <f>D11</f>
        <v>1682.57</v>
      </c>
      <c r="F40" s="3" t="s">
        <v>204</v>
      </c>
      <c r="G40" s="24"/>
      <c r="H40" s="25">
        <v>41942</v>
      </c>
      <c r="I40" s="24" t="s">
        <v>10</v>
      </c>
      <c r="J40" s="26">
        <v>1261.5</v>
      </c>
      <c r="K40" s="24"/>
      <c r="L40" s="26">
        <v>1261.5</v>
      </c>
      <c r="O40" s="24"/>
      <c r="P40" s="25">
        <v>41954</v>
      </c>
      <c r="Q40" s="24" t="s">
        <v>161</v>
      </c>
      <c r="R40" s="24" t="s">
        <v>28</v>
      </c>
      <c r="S40" s="24"/>
      <c r="T40" s="24"/>
      <c r="U40" s="24"/>
      <c r="V40" s="26">
        <v>4184.75</v>
      </c>
      <c r="W40" s="24"/>
      <c r="X40" s="26">
        <v>4184.75</v>
      </c>
    </row>
    <row r="41" spans="1:24" ht="15" x14ac:dyDescent="0.25">
      <c r="A41" s="29" t="s">
        <v>10</v>
      </c>
      <c r="B41" s="19" t="s">
        <v>208</v>
      </c>
      <c r="C41" s="19"/>
      <c r="D41" s="20">
        <f>D12+D35</f>
        <v>172047.29</v>
      </c>
      <c r="F41" s="3" t="s">
        <v>203</v>
      </c>
      <c r="G41" s="24"/>
      <c r="H41" s="25">
        <v>41954</v>
      </c>
      <c r="I41" s="24" t="s">
        <v>10</v>
      </c>
      <c r="J41" s="26">
        <v>7421.1</v>
      </c>
      <c r="K41" s="24"/>
      <c r="L41" s="26">
        <v>7421.1</v>
      </c>
      <c r="O41" s="24"/>
      <c r="P41" s="25">
        <v>41984</v>
      </c>
      <c r="Q41" s="24" t="s">
        <v>161</v>
      </c>
      <c r="R41" s="24" t="s">
        <v>28</v>
      </c>
      <c r="S41" s="24"/>
      <c r="T41" s="24"/>
      <c r="U41" s="24"/>
      <c r="V41" s="26">
        <v>2530.4</v>
      </c>
      <c r="W41" s="24"/>
      <c r="X41" s="26">
        <v>2530.4</v>
      </c>
    </row>
    <row r="42" spans="1:24" ht="15" x14ac:dyDescent="0.25">
      <c r="A42" s="19" t="s">
        <v>145</v>
      </c>
      <c r="B42" s="19" t="s">
        <v>208</v>
      </c>
      <c r="C42" s="19"/>
      <c r="D42" s="20">
        <v>0</v>
      </c>
      <c r="G42" s="24"/>
      <c r="H42" s="25">
        <v>41984</v>
      </c>
      <c r="I42" s="24" t="s">
        <v>10</v>
      </c>
      <c r="J42" s="26">
        <v>7438.5</v>
      </c>
      <c r="K42" s="24"/>
      <c r="L42" s="26">
        <v>7438.5</v>
      </c>
      <c r="M42" s="3" t="s">
        <v>185</v>
      </c>
      <c r="O42" s="24"/>
      <c r="P42" s="25">
        <v>42004</v>
      </c>
      <c r="Q42" s="24" t="s">
        <v>161</v>
      </c>
      <c r="R42" s="24" t="s">
        <v>28</v>
      </c>
      <c r="S42" s="24"/>
      <c r="T42" s="24"/>
      <c r="U42" s="24"/>
      <c r="V42" s="24"/>
      <c r="W42" s="48">
        <v>-1234.96</v>
      </c>
      <c r="X42" s="48">
        <v>-1234.96</v>
      </c>
    </row>
    <row r="43" spans="1:24" ht="15" x14ac:dyDescent="0.25">
      <c r="A43" s="19" t="s">
        <v>146</v>
      </c>
      <c r="B43" s="19" t="s">
        <v>147</v>
      </c>
      <c r="C43" s="19"/>
      <c r="D43" s="20">
        <f>SUM(D2+D4+D5+D7+D8+D9+D10+D32-D37-D38)*13%</f>
        <v>121175.17230000002</v>
      </c>
      <c r="G43" s="24"/>
      <c r="H43" s="25">
        <v>41990</v>
      </c>
      <c r="I43" s="24" t="s">
        <v>10</v>
      </c>
      <c r="J43" s="26">
        <v>87</v>
      </c>
      <c r="K43" s="24"/>
      <c r="L43" s="26">
        <v>87</v>
      </c>
      <c r="M43" s="5">
        <f>SUM(L30:L43)</f>
        <v>88148.400000000023</v>
      </c>
      <c r="O43" s="24"/>
      <c r="P43" s="25">
        <v>41649</v>
      </c>
      <c r="Q43" s="24" t="s">
        <v>161</v>
      </c>
      <c r="R43" s="24" t="s">
        <v>162</v>
      </c>
      <c r="S43" s="24"/>
      <c r="T43" s="24"/>
      <c r="U43" s="24"/>
      <c r="V43" s="26">
        <v>918</v>
      </c>
      <c r="W43" s="24"/>
      <c r="X43" s="26">
        <v>918</v>
      </c>
    </row>
    <row r="44" spans="1:24" ht="15" x14ac:dyDescent="0.25">
      <c r="A44" s="9" t="s">
        <v>211</v>
      </c>
      <c r="B44" s="19" t="s">
        <v>285</v>
      </c>
      <c r="C44" s="6"/>
      <c r="D44" s="10">
        <f>D18</f>
        <v>20555.8</v>
      </c>
      <c r="E44" s="6"/>
      <c r="F44" s="6" t="s">
        <v>224</v>
      </c>
      <c r="G44" s="24"/>
      <c r="H44" s="25">
        <v>41649</v>
      </c>
      <c r="I44" s="24" t="s">
        <v>160</v>
      </c>
      <c r="J44" s="24"/>
      <c r="K44" s="48">
        <v>-686.67</v>
      </c>
      <c r="L44" s="48">
        <v>-686.67</v>
      </c>
      <c r="O44" s="24"/>
      <c r="P44" s="25">
        <v>41649</v>
      </c>
      <c r="Q44" s="24" t="s">
        <v>161</v>
      </c>
      <c r="R44" s="24" t="s">
        <v>162</v>
      </c>
      <c r="S44" s="24"/>
      <c r="T44" s="24"/>
      <c r="U44" s="24"/>
      <c r="V44" s="24"/>
      <c r="W44" s="48">
        <v>-918</v>
      </c>
      <c r="X44" s="48">
        <v>-918</v>
      </c>
    </row>
    <row r="45" spans="1:24" ht="15" x14ac:dyDescent="0.25">
      <c r="A45" s="9" t="s">
        <v>37</v>
      </c>
      <c r="B45" s="19" t="s">
        <v>208</v>
      </c>
      <c r="C45" s="6"/>
      <c r="D45" s="10">
        <f>D29</f>
        <v>-142085</v>
      </c>
      <c r="E45" s="6"/>
      <c r="F45" s="6" t="s">
        <v>225</v>
      </c>
      <c r="G45" s="24"/>
      <c r="H45" s="25">
        <v>41681</v>
      </c>
      <c r="I45" s="24" t="s">
        <v>160</v>
      </c>
      <c r="J45" s="24"/>
      <c r="K45" s="48">
        <v>-686.67</v>
      </c>
      <c r="L45" s="48">
        <v>-686.67</v>
      </c>
      <c r="O45" s="24"/>
      <c r="P45" s="25">
        <v>41681</v>
      </c>
      <c r="Q45" s="24" t="s">
        <v>161</v>
      </c>
      <c r="R45" s="24" t="s">
        <v>162</v>
      </c>
      <c r="S45" s="24"/>
      <c r="T45" s="24"/>
      <c r="U45" s="24"/>
      <c r="V45" s="26">
        <v>918</v>
      </c>
      <c r="W45" s="24"/>
      <c r="X45" s="26">
        <v>918</v>
      </c>
    </row>
    <row r="46" spans="1:24" ht="15" x14ac:dyDescent="0.25">
      <c r="A46" s="4" t="s">
        <v>42</v>
      </c>
      <c r="B46" s="3" t="s">
        <v>208</v>
      </c>
      <c r="D46" s="5">
        <f>D31</f>
        <v>-10784.5</v>
      </c>
      <c r="F46" s="6" t="s">
        <v>226</v>
      </c>
      <c r="G46" s="24"/>
      <c r="H46" s="25">
        <v>41709</v>
      </c>
      <c r="I46" s="24" t="s">
        <v>160</v>
      </c>
      <c r="J46" s="24"/>
      <c r="K46" s="48">
        <v>-686.67</v>
      </c>
      <c r="L46" s="48">
        <v>-686.67</v>
      </c>
      <c r="O46" s="24"/>
      <c r="P46" s="25">
        <v>41681</v>
      </c>
      <c r="Q46" s="24" t="s">
        <v>161</v>
      </c>
      <c r="R46" s="24" t="s">
        <v>162</v>
      </c>
      <c r="S46" s="24"/>
      <c r="T46" s="24"/>
      <c r="U46" s="24"/>
      <c r="V46" s="24"/>
      <c r="W46" s="48">
        <v>-918</v>
      </c>
      <c r="X46" s="48">
        <v>-918</v>
      </c>
    </row>
    <row r="47" spans="1:24" ht="15" x14ac:dyDescent="0.25">
      <c r="A47" s="6" t="s">
        <v>275</v>
      </c>
      <c r="B47" s="6" t="s">
        <v>147</v>
      </c>
      <c r="C47" s="6"/>
      <c r="D47" s="10">
        <f>'221 '!G41</f>
        <v>52448.637670429816</v>
      </c>
      <c r="E47" s="6"/>
      <c r="F47" s="6" t="s">
        <v>278</v>
      </c>
      <c r="G47" s="24"/>
      <c r="H47" s="25">
        <v>41739</v>
      </c>
      <c r="I47" s="24" t="s">
        <v>160</v>
      </c>
      <c r="J47" s="24"/>
      <c r="K47" s="48">
        <v>-686.67</v>
      </c>
      <c r="L47" s="48">
        <v>-686.67</v>
      </c>
      <c r="O47" s="24"/>
      <c r="P47" s="25">
        <v>41709</v>
      </c>
      <c r="Q47" s="24" t="s">
        <v>161</v>
      </c>
      <c r="R47" s="24" t="s">
        <v>162</v>
      </c>
      <c r="S47" s="24"/>
      <c r="T47" s="24"/>
      <c r="U47" s="24"/>
      <c r="V47" s="26">
        <v>1070.3</v>
      </c>
      <c r="W47" s="24"/>
      <c r="X47" s="26">
        <v>1070.3</v>
      </c>
    </row>
    <row r="48" spans="1:24" ht="15" x14ac:dyDescent="0.25">
      <c r="G48" s="24"/>
      <c r="H48" s="25">
        <v>41768</v>
      </c>
      <c r="I48" s="24" t="s">
        <v>160</v>
      </c>
      <c r="J48" s="24"/>
      <c r="K48" s="48">
        <v>-686.67</v>
      </c>
      <c r="L48" s="48">
        <v>-686.67</v>
      </c>
      <c r="O48" s="24"/>
      <c r="P48" s="25">
        <v>41709</v>
      </c>
      <c r="Q48" s="24" t="s">
        <v>161</v>
      </c>
      <c r="R48" s="24" t="s">
        <v>162</v>
      </c>
      <c r="S48" s="24"/>
      <c r="T48" s="24"/>
      <c r="U48" s="24"/>
      <c r="V48" s="24"/>
      <c r="W48" s="48">
        <v>-1070.3</v>
      </c>
      <c r="X48" s="48">
        <v>-1070.3</v>
      </c>
    </row>
    <row r="49" spans="1:24" ht="15" x14ac:dyDescent="0.25">
      <c r="A49" s="75" t="s">
        <v>279</v>
      </c>
      <c r="B49" s="75"/>
      <c r="C49" s="75"/>
      <c r="D49" s="59">
        <f>D36-D37-D38-D39-D40-D41-D42+D43-D45-D46+D47</f>
        <v>1121402.3699704297</v>
      </c>
      <c r="E49" s="75"/>
      <c r="F49" s="75"/>
      <c r="G49" s="24"/>
      <c r="H49" s="25">
        <v>41801</v>
      </c>
      <c r="I49" s="24" t="s">
        <v>160</v>
      </c>
      <c r="J49" s="24"/>
      <c r="K49" s="48">
        <v>-686.67</v>
      </c>
      <c r="L49" s="48">
        <v>-686.67</v>
      </c>
      <c r="O49" s="24"/>
      <c r="P49" s="25">
        <v>41739</v>
      </c>
      <c r="Q49" s="24" t="s">
        <v>161</v>
      </c>
      <c r="R49" s="24" t="s">
        <v>162</v>
      </c>
      <c r="S49" s="24"/>
      <c r="T49" s="24"/>
      <c r="U49" s="24"/>
      <c r="V49" s="26">
        <v>1070.3</v>
      </c>
      <c r="W49" s="24"/>
      <c r="X49" s="26">
        <v>1070.3</v>
      </c>
    </row>
    <row r="50" spans="1:24" ht="15" x14ac:dyDescent="0.25">
      <c r="G50" s="24"/>
      <c r="H50" s="25">
        <v>41830</v>
      </c>
      <c r="I50" s="24" t="s">
        <v>160</v>
      </c>
      <c r="J50" s="24"/>
      <c r="K50" s="48">
        <v>-686.67</v>
      </c>
      <c r="L50" s="48">
        <v>-686.67</v>
      </c>
      <c r="O50" s="24"/>
      <c r="P50" s="25">
        <v>41739</v>
      </c>
      <c r="Q50" s="24" t="s">
        <v>161</v>
      </c>
      <c r="R50" s="24" t="s">
        <v>162</v>
      </c>
      <c r="S50" s="24"/>
      <c r="T50" s="24"/>
      <c r="U50" s="24"/>
      <c r="V50" s="24"/>
      <c r="W50" s="48">
        <v>-1070.3</v>
      </c>
      <c r="X50" s="48">
        <v>-1070.3</v>
      </c>
    </row>
    <row r="51" spans="1:24" ht="15" x14ac:dyDescent="0.25">
      <c r="G51" s="24"/>
      <c r="H51" s="25">
        <v>41862</v>
      </c>
      <c r="I51" s="24" t="s">
        <v>160</v>
      </c>
      <c r="J51" s="24"/>
      <c r="K51" s="48">
        <v>-686.67</v>
      </c>
      <c r="L51" s="48">
        <v>-686.67</v>
      </c>
      <c r="O51" s="24"/>
      <c r="P51" s="25">
        <v>41768</v>
      </c>
      <c r="Q51" s="24" t="s">
        <v>161</v>
      </c>
      <c r="R51" s="24" t="s">
        <v>162</v>
      </c>
      <c r="S51" s="24"/>
      <c r="T51" s="24"/>
      <c r="U51" s="24"/>
      <c r="V51" s="26">
        <v>1070.3</v>
      </c>
      <c r="W51" s="24"/>
      <c r="X51" s="26">
        <v>1070.3</v>
      </c>
    </row>
    <row r="52" spans="1:24" ht="15" x14ac:dyDescent="0.25">
      <c r="G52" s="24"/>
      <c r="H52" s="25">
        <v>41893</v>
      </c>
      <c r="I52" s="24" t="s">
        <v>160</v>
      </c>
      <c r="J52" s="24"/>
      <c r="K52" s="48">
        <v>-686.67</v>
      </c>
      <c r="L52" s="48">
        <v>-686.67</v>
      </c>
      <c r="O52" s="24"/>
      <c r="P52" s="25">
        <v>41768</v>
      </c>
      <c r="Q52" s="24" t="s">
        <v>161</v>
      </c>
      <c r="R52" s="24" t="s">
        <v>162</v>
      </c>
      <c r="S52" s="24"/>
      <c r="T52" s="24"/>
      <c r="U52" s="24"/>
      <c r="V52" s="24"/>
      <c r="W52" s="48">
        <v>-1070.3</v>
      </c>
      <c r="X52" s="48">
        <v>-1070.3</v>
      </c>
    </row>
    <row r="53" spans="1:24" ht="15" x14ac:dyDescent="0.25">
      <c r="G53" s="24"/>
      <c r="H53" s="25">
        <v>41921</v>
      </c>
      <c r="I53" s="24" t="s">
        <v>160</v>
      </c>
      <c r="J53" s="24"/>
      <c r="K53" s="48">
        <v>-710.83</v>
      </c>
      <c r="L53" s="48">
        <v>-710.83</v>
      </c>
      <c r="O53" s="24"/>
      <c r="P53" s="25">
        <v>41801</v>
      </c>
      <c r="Q53" s="24" t="s">
        <v>161</v>
      </c>
      <c r="R53" s="24" t="s">
        <v>162</v>
      </c>
      <c r="S53" s="24"/>
      <c r="T53" s="24"/>
      <c r="U53" s="24"/>
      <c r="V53" s="26">
        <v>1070.3</v>
      </c>
      <c r="W53" s="24"/>
      <c r="X53" s="26">
        <v>1070.3</v>
      </c>
    </row>
    <row r="54" spans="1:24" ht="15" x14ac:dyDescent="0.25">
      <c r="G54" s="24"/>
      <c r="H54" s="25">
        <v>41942</v>
      </c>
      <c r="I54" s="24" t="s">
        <v>160</v>
      </c>
      <c r="J54" s="24"/>
      <c r="K54" s="48">
        <v>-120.83</v>
      </c>
      <c r="L54" s="48">
        <v>-120.83</v>
      </c>
      <c r="O54" s="24"/>
      <c r="P54" s="25">
        <v>41801</v>
      </c>
      <c r="Q54" s="24" t="s">
        <v>161</v>
      </c>
      <c r="R54" s="24" t="s">
        <v>162</v>
      </c>
      <c r="S54" s="24"/>
      <c r="T54" s="24"/>
      <c r="U54" s="24"/>
      <c r="V54" s="24"/>
      <c r="W54" s="48">
        <v>-1070.3</v>
      </c>
      <c r="X54" s="48">
        <v>-1070.3</v>
      </c>
    </row>
    <row r="55" spans="1:24" ht="15" x14ac:dyDescent="0.25">
      <c r="G55" s="24"/>
      <c r="H55" s="25">
        <v>41954</v>
      </c>
      <c r="I55" s="24" t="s">
        <v>160</v>
      </c>
      <c r="J55" s="24"/>
      <c r="K55" s="48">
        <v>-710.83</v>
      </c>
      <c r="L55" s="48">
        <v>-710.83</v>
      </c>
      <c r="O55" s="24"/>
      <c r="P55" s="25">
        <v>41830</v>
      </c>
      <c r="Q55" s="24" t="s">
        <v>161</v>
      </c>
      <c r="R55" s="24" t="s">
        <v>162</v>
      </c>
      <c r="S55" s="24"/>
      <c r="T55" s="24"/>
      <c r="U55" s="24"/>
      <c r="V55" s="26">
        <v>1070.3</v>
      </c>
      <c r="W55" s="24"/>
      <c r="X55" s="26">
        <v>1070.3</v>
      </c>
    </row>
    <row r="56" spans="1:24" ht="15" x14ac:dyDescent="0.25">
      <c r="G56" s="24"/>
      <c r="H56" s="25">
        <v>41984</v>
      </c>
      <c r="I56" s="24" t="s">
        <v>160</v>
      </c>
      <c r="J56" s="24"/>
      <c r="K56" s="48">
        <v>-712.5</v>
      </c>
      <c r="L56" s="48">
        <v>-712.5</v>
      </c>
      <c r="M56" s="3" t="s">
        <v>185</v>
      </c>
      <c r="O56" s="24"/>
      <c r="P56" s="25">
        <v>41830</v>
      </c>
      <c r="Q56" s="24" t="s">
        <v>161</v>
      </c>
      <c r="R56" s="24" t="s">
        <v>162</v>
      </c>
      <c r="S56" s="24"/>
      <c r="T56" s="24"/>
      <c r="U56" s="24"/>
      <c r="V56" s="24"/>
      <c r="W56" s="48">
        <v>-1070.3</v>
      </c>
      <c r="X56" s="48">
        <v>-1070.3</v>
      </c>
    </row>
    <row r="57" spans="1:24" ht="15" x14ac:dyDescent="0.25">
      <c r="G57" s="24"/>
      <c r="H57" s="25">
        <v>41990</v>
      </c>
      <c r="I57" s="24" t="s">
        <v>160</v>
      </c>
      <c r="J57" s="24"/>
      <c r="K57" s="48">
        <v>-8.33</v>
      </c>
      <c r="L57" s="48">
        <v>-8.33</v>
      </c>
      <c r="M57" s="5">
        <f>SUM(L30:L57)</f>
        <v>79705.050000000032</v>
      </c>
      <c r="O57" s="24"/>
      <c r="P57" s="25">
        <v>41862</v>
      </c>
      <c r="Q57" s="24" t="s">
        <v>161</v>
      </c>
      <c r="R57" s="24" t="s">
        <v>162</v>
      </c>
      <c r="S57" s="24"/>
      <c r="T57" s="24"/>
      <c r="U57" s="24"/>
      <c r="V57" s="26">
        <v>1070.3</v>
      </c>
      <c r="W57" s="24"/>
      <c r="X57" s="26">
        <v>1070.3</v>
      </c>
    </row>
    <row r="58" spans="1:24" ht="15" x14ac:dyDescent="0.25">
      <c r="G58" s="24"/>
      <c r="H58" s="25">
        <v>41649</v>
      </c>
      <c r="I58" s="24" t="s">
        <v>28</v>
      </c>
      <c r="J58" s="26">
        <v>4120</v>
      </c>
      <c r="K58" s="24"/>
      <c r="L58" s="26">
        <v>4120</v>
      </c>
      <c r="O58" s="24"/>
      <c r="P58" s="25">
        <v>41862</v>
      </c>
      <c r="Q58" s="24" t="s">
        <v>161</v>
      </c>
      <c r="R58" s="24" t="s">
        <v>162</v>
      </c>
      <c r="S58" s="24"/>
      <c r="T58" s="24"/>
      <c r="U58" s="24"/>
      <c r="V58" s="24"/>
      <c r="W58" s="48">
        <v>-1070.3</v>
      </c>
      <c r="X58" s="48">
        <v>-1070.3</v>
      </c>
    </row>
    <row r="59" spans="1:24" ht="15" x14ac:dyDescent="0.25">
      <c r="G59" s="24"/>
      <c r="H59" s="25">
        <v>41681</v>
      </c>
      <c r="I59" s="24" t="s">
        <v>28</v>
      </c>
      <c r="J59" s="26">
        <v>4120</v>
      </c>
      <c r="K59" s="24"/>
      <c r="L59" s="26">
        <v>4120</v>
      </c>
      <c r="O59" s="24"/>
      <c r="P59" s="25">
        <v>41893</v>
      </c>
      <c r="Q59" s="24" t="s">
        <v>161</v>
      </c>
      <c r="R59" s="24" t="s">
        <v>162</v>
      </c>
      <c r="S59" s="24"/>
      <c r="T59" s="24"/>
      <c r="U59" s="24"/>
      <c r="V59" s="26">
        <v>1223.2</v>
      </c>
      <c r="W59" s="24"/>
      <c r="X59" s="26">
        <v>1223.2</v>
      </c>
    </row>
    <row r="60" spans="1:24" ht="15" x14ac:dyDescent="0.25">
      <c r="G60" s="24"/>
      <c r="H60" s="25">
        <v>41709</v>
      </c>
      <c r="I60" s="24" t="s">
        <v>28</v>
      </c>
      <c r="J60" s="26">
        <v>4120</v>
      </c>
      <c r="K60" s="24"/>
      <c r="L60" s="26">
        <v>4120</v>
      </c>
      <c r="O60" s="24"/>
      <c r="P60" s="25">
        <v>41893</v>
      </c>
      <c r="Q60" s="24" t="s">
        <v>161</v>
      </c>
      <c r="R60" s="24" t="s">
        <v>162</v>
      </c>
      <c r="S60" s="24"/>
      <c r="T60" s="24"/>
      <c r="U60" s="24"/>
      <c r="V60" s="24"/>
      <c r="W60" s="48">
        <v>-1223.2</v>
      </c>
      <c r="X60" s="48">
        <v>-1223.2</v>
      </c>
    </row>
    <row r="61" spans="1:24" ht="15" x14ac:dyDescent="0.25">
      <c r="G61" s="24"/>
      <c r="H61" s="25">
        <v>41739</v>
      </c>
      <c r="I61" s="24" t="s">
        <v>28</v>
      </c>
      <c r="J61" s="26">
        <v>4120</v>
      </c>
      <c r="K61" s="24"/>
      <c r="L61" s="26">
        <v>4120</v>
      </c>
      <c r="O61" s="24"/>
      <c r="P61" s="25">
        <v>41921</v>
      </c>
      <c r="Q61" s="24" t="s">
        <v>161</v>
      </c>
      <c r="R61" s="24" t="s">
        <v>162</v>
      </c>
      <c r="S61" s="24"/>
      <c r="T61" s="24"/>
      <c r="U61" s="24"/>
      <c r="V61" s="26">
        <v>1223.2</v>
      </c>
      <c r="W61" s="24"/>
      <c r="X61" s="26">
        <v>1223.2</v>
      </c>
    </row>
    <row r="62" spans="1:24" ht="15" x14ac:dyDescent="0.25">
      <c r="G62" s="24"/>
      <c r="H62" s="25">
        <v>41768</v>
      </c>
      <c r="I62" s="24" t="s">
        <v>28</v>
      </c>
      <c r="J62" s="26">
        <v>4120</v>
      </c>
      <c r="K62" s="24"/>
      <c r="L62" s="26">
        <v>4120</v>
      </c>
      <c r="O62" s="24"/>
      <c r="P62" s="25">
        <v>41921</v>
      </c>
      <c r="Q62" s="24" t="s">
        <v>161</v>
      </c>
      <c r="R62" s="24" t="s">
        <v>162</v>
      </c>
      <c r="S62" s="24"/>
      <c r="T62" s="24"/>
      <c r="U62" s="24"/>
      <c r="V62" s="24"/>
      <c r="W62" s="48">
        <v>-1223.2</v>
      </c>
      <c r="X62" s="48">
        <v>-1223.2</v>
      </c>
    </row>
    <row r="63" spans="1:24" ht="15" x14ac:dyDescent="0.25">
      <c r="G63" s="24"/>
      <c r="H63" s="25">
        <v>41801</v>
      </c>
      <c r="I63" s="24" t="s">
        <v>28</v>
      </c>
      <c r="J63" s="26">
        <v>4120</v>
      </c>
      <c r="K63" s="24"/>
      <c r="L63" s="26">
        <v>4120</v>
      </c>
      <c r="O63" s="24"/>
      <c r="P63" s="25">
        <v>41954</v>
      </c>
      <c r="Q63" s="24" t="s">
        <v>161</v>
      </c>
      <c r="R63" s="24" t="s">
        <v>162</v>
      </c>
      <c r="S63" s="24"/>
      <c r="T63" s="24"/>
      <c r="U63" s="24"/>
      <c r="V63" s="26">
        <v>4184.75</v>
      </c>
      <c r="W63" s="24"/>
      <c r="X63" s="26">
        <v>4184.75</v>
      </c>
    </row>
    <row r="64" spans="1:24" ht="15" x14ac:dyDescent="0.25">
      <c r="G64" s="24"/>
      <c r="H64" s="25">
        <v>41830</v>
      </c>
      <c r="I64" s="24" t="s">
        <v>28</v>
      </c>
      <c r="J64" s="26">
        <v>4120</v>
      </c>
      <c r="K64" s="24"/>
      <c r="L64" s="26">
        <v>4120</v>
      </c>
      <c r="O64" s="24"/>
      <c r="P64" s="25">
        <v>41954</v>
      </c>
      <c r="Q64" s="24" t="s">
        <v>161</v>
      </c>
      <c r="R64" s="24" t="s">
        <v>162</v>
      </c>
      <c r="S64" s="24"/>
      <c r="T64" s="24"/>
      <c r="U64" s="24"/>
      <c r="V64" s="24"/>
      <c r="W64" s="48">
        <v>-4184.75</v>
      </c>
      <c r="X64" s="48">
        <v>-4184.75</v>
      </c>
    </row>
    <row r="65" spans="7:25" ht="15" x14ac:dyDescent="0.25">
      <c r="G65" s="24"/>
      <c r="H65" s="25">
        <v>41862</v>
      </c>
      <c r="I65" s="24" t="s">
        <v>28</v>
      </c>
      <c r="J65" s="26">
        <v>4120</v>
      </c>
      <c r="K65" s="24"/>
      <c r="L65" s="26">
        <v>4120</v>
      </c>
      <c r="O65" s="24"/>
      <c r="P65" s="25">
        <v>41984</v>
      </c>
      <c r="Q65" s="24" t="s">
        <v>161</v>
      </c>
      <c r="R65" s="24" t="s">
        <v>162</v>
      </c>
      <c r="S65" s="24"/>
      <c r="T65" s="24"/>
      <c r="U65" s="24"/>
      <c r="V65" s="26">
        <v>2530.4</v>
      </c>
      <c r="W65" s="24"/>
      <c r="X65" s="26">
        <v>2530.4</v>
      </c>
    </row>
    <row r="66" spans="7:25" ht="15" x14ac:dyDescent="0.25">
      <c r="G66" s="24"/>
      <c r="H66" s="25">
        <v>41893</v>
      </c>
      <c r="I66" s="24" t="s">
        <v>28</v>
      </c>
      <c r="J66" s="26">
        <v>4120</v>
      </c>
      <c r="K66" s="24"/>
      <c r="L66" s="26">
        <v>4120</v>
      </c>
      <c r="O66" s="24"/>
      <c r="P66" s="25">
        <v>41984</v>
      </c>
      <c r="Q66" s="24" t="s">
        <v>161</v>
      </c>
      <c r="R66" s="24" t="s">
        <v>162</v>
      </c>
      <c r="S66" s="24"/>
      <c r="T66" s="24"/>
      <c r="U66" s="24"/>
      <c r="V66" s="24"/>
      <c r="W66" s="48">
        <v>-2530.4</v>
      </c>
      <c r="X66" s="48">
        <v>-2530.4</v>
      </c>
    </row>
    <row r="67" spans="7:25" ht="15" x14ac:dyDescent="0.25">
      <c r="G67" s="24"/>
      <c r="H67" s="25">
        <v>41921</v>
      </c>
      <c r="I67" s="24" t="s">
        <v>28</v>
      </c>
      <c r="J67" s="26">
        <v>4265</v>
      </c>
      <c r="K67" s="24"/>
      <c r="L67" s="26">
        <v>4265</v>
      </c>
      <c r="O67" s="24"/>
      <c r="P67" s="25">
        <v>42004</v>
      </c>
      <c r="Q67" s="24" t="s">
        <v>161</v>
      </c>
      <c r="R67" s="24" t="s">
        <v>162</v>
      </c>
      <c r="S67" s="24"/>
      <c r="T67" s="24"/>
      <c r="U67" s="24"/>
      <c r="V67" s="24"/>
      <c r="W67" s="48">
        <v>-1234.96</v>
      </c>
      <c r="X67" s="48">
        <v>-1234.96</v>
      </c>
    </row>
    <row r="68" spans="7:25" ht="15" x14ac:dyDescent="0.25">
      <c r="G68" s="24"/>
      <c r="H68" s="25">
        <v>41942</v>
      </c>
      <c r="I68" s="24" t="s">
        <v>28</v>
      </c>
      <c r="J68" s="26">
        <v>557.69000000000005</v>
      </c>
      <c r="K68" s="24"/>
      <c r="L68" s="26">
        <v>557.69000000000005</v>
      </c>
      <c r="O68" s="24"/>
      <c r="P68" s="25">
        <v>42004</v>
      </c>
      <c r="Q68" s="24" t="s">
        <v>161</v>
      </c>
      <c r="R68" s="24" t="s">
        <v>162</v>
      </c>
      <c r="S68" s="24"/>
      <c r="T68" s="24"/>
      <c r="U68" s="24"/>
      <c r="V68" s="26">
        <v>1234.96</v>
      </c>
      <c r="W68" s="24"/>
      <c r="X68" s="26">
        <v>1234.96</v>
      </c>
      <c r="Y68" s="5">
        <f>SUM(X30:X68)</f>
        <v>16184.390000000003</v>
      </c>
    </row>
    <row r="69" spans="7:25" ht="15.75" thickBot="1" x14ac:dyDescent="0.3">
      <c r="G69" s="24"/>
      <c r="H69" s="25">
        <v>41954</v>
      </c>
      <c r="I69" s="24" t="s">
        <v>28</v>
      </c>
      <c r="J69" s="26">
        <v>4265</v>
      </c>
      <c r="K69" s="24"/>
      <c r="L69" s="26">
        <v>4265</v>
      </c>
      <c r="O69" s="27"/>
      <c r="P69" s="27"/>
      <c r="Q69" s="27"/>
      <c r="R69" s="27"/>
      <c r="S69" s="27"/>
      <c r="T69" s="27"/>
      <c r="U69" s="27"/>
      <c r="V69" s="28">
        <v>181234.93</v>
      </c>
      <c r="W69" s="49">
        <v>-30180.62</v>
      </c>
      <c r="X69" s="28">
        <v>151054.31</v>
      </c>
    </row>
    <row r="70" spans="7:25" ht="15.75" thickTop="1" x14ac:dyDescent="0.25">
      <c r="G70" s="24"/>
      <c r="H70" s="25">
        <v>41984</v>
      </c>
      <c r="I70" s="24" t="s">
        <v>28</v>
      </c>
      <c r="J70" s="26">
        <v>4275</v>
      </c>
      <c r="K70" s="24"/>
      <c r="L70" s="26">
        <v>4275</v>
      </c>
    </row>
    <row r="71" spans="7:25" ht="15" x14ac:dyDescent="0.25">
      <c r="G71" s="24"/>
      <c r="H71" s="25">
        <v>41990</v>
      </c>
      <c r="I71" s="24" t="s">
        <v>28</v>
      </c>
      <c r="J71" s="26">
        <v>50</v>
      </c>
      <c r="K71" s="24"/>
      <c r="L71" s="26">
        <v>50</v>
      </c>
    </row>
    <row r="72" spans="7:25" ht="15" x14ac:dyDescent="0.25">
      <c r="G72" s="24"/>
      <c r="H72" s="25">
        <v>42004</v>
      </c>
      <c r="I72" s="24" t="s">
        <v>28</v>
      </c>
      <c r="J72" s="24"/>
      <c r="K72" s="48">
        <v>-4753.8500000000004</v>
      </c>
      <c r="L72" s="48">
        <v>-4753.8500000000004</v>
      </c>
      <c r="M72" s="5">
        <f>SUM(L58:L72)</f>
        <v>45738.840000000004</v>
      </c>
    </row>
    <row r="73" spans="7:25" ht="15" x14ac:dyDescent="0.25">
      <c r="G73" s="24"/>
      <c r="H73" s="25">
        <v>41649</v>
      </c>
      <c r="I73" s="24" t="s">
        <v>162</v>
      </c>
      <c r="J73" s="26">
        <v>4120</v>
      </c>
      <c r="K73" s="24"/>
      <c r="L73" s="26">
        <v>4120</v>
      </c>
    </row>
    <row r="74" spans="7:25" ht="15" x14ac:dyDescent="0.25">
      <c r="G74" s="24"/>
      <c r="H74" s="25">
        <v>41649</v>
      </c>
      <c r="I74" s="24" t="s">
        <v>162</v>
      </c>
      <c r="J74" s="24"/>
      <c r="K74" s="48">
        <v>-4120</v>
      </c>
      <c r="L74" s="48">
        <v>-4120</v>
      </c>
    </row>
    <row r="75" spans="7:25" ht="15" x14ac:dyDescent="0.25">
      <c r="G75" s="24"/>
      <c r="H75" s="25">
        <v>41681</v>
      </c>
      <c r="I75" s="24" t="s">
        <v>162</v>
      </c>
      <c r="J75" s="26">
        <v>4120</v>
      </c>
      <c r="K75" s="24"/>
      <c r="L75" s="26">
        <v>4120</v>
      </c>
    </row>
    <row r="76" spans="7:25" ht="15" x14ac:dyDescent="0.25">
      <c r="G76" s="24"/>
      <c r="H76" s="25">
        <v>41681</v>
      </c>
      <c r="I76" s="24" t="s">
        <v>162</v>
      </c>
      <c r="J76" s="24"/>
      <c r="K76" s="48">
        <v>-4120</v>
      </c>
      <c r="L76" s="48">
        <v>-4120</v>
      </c>
    </row>
    <row r="77" spans="7:25" ht="15" x14ac:dyDescent="0.25">
      <c r="G77" s="24"/>
      <c r="H77" s="25">
        <v>41709</v>
      </c>
      <c r="I77" s="24" t="s">
        <v>162</v>
      </c>
      <c r="J77" s="26">
        <v>4120</v>
      </c>
      <c r="K77" s="24"/>
      <c r="L77" s="26">
        <v>4120</v>
      </c>
    </row>
    <row r="78" spans="7:25" ht="15" x14ac:dyDescent="0.25">
      <c r="G78" s="24"/>
      <c r="H78" s="25">
        <v>41709</v>
      </c>
      <c r="I78" s="24" t="s">
        <v>162</v>
      </c>
      <c r="J78" s="24"/>
      <c r="K78" s="48">
        <v>-4120</v>
      </c>
      <c r="L78" s="48">
        <v>-4120</v>
      </c>
    </row>
    <row r="79" spans="7:25" ht="15" x14ac:dyDescent="0.25">
      <c r="G79" s="24"/>
      <c r="H79" s="25">
        <v>41739</v>
      </c>
      <c r="I79" s="24" t="s">
        <v>162</v>
      </c>
      <c r="J79" s="26">
        <v>4120</v>
      </c>
      <c r="K79" s="24"/>
      <c r="L79" s="26">
        <v>4120</v>
      </c>
    </row>
    <row r="80" spans="7:25" ht="15" x14ac:dyDescent="0.25">
      <c r="G80" s="24"/>
      <c r="H80" s="25">
        <v>41739</v>
      </c>
      <c r="I80" s="24" t="s">
        <v>162</v>
      </c>
      <c r="J80" s="24"/>
      <c r="K80" s="48">
        <v>-4120</v>
      </c>
      <c r="L80" s="48">
        <v>-4120</v>
      </c>
    </row>
    <row r="81" spans="7:12" ht="15" x14ac:dyDescent="0.25">
      <c r="G81" s="24"/>
      <c r="H81" s="25">
        <v>41768</v>
      </c>
      <c r="I81" s="24" t="s">
        <v>162</v>
      </c>
      <c r="J81" s="26">
        <v>4120</v>
      </c>
      <c r="K81" s="24"/>
      <c r="L81" s="26">
        <v>4120</v>
      </c>
    </row>
    <row r="82" spans="7:12" ht="15" x14ac:dyDescent="0.25">
      <c r="G82" s="24"/>
      <c r="H82" s="25">
        <v>41768</v>
      </c>
      <c r="I82" s="24" t="s">
        <v>162</v>
      </c>
      <c r="J82" s="24"/>
      <c r="K82" s="48">
        <v>-4120</v>
      </c>
      <c r="L82" s="48">
        <v>-4120</v>
      </c>
    </row>
    <row r="83" spans="7:12" ht="15" x14ac:dyDescent="0.25">
      <c r="G83" s="24"/>
      <c r="H83" s="25">
        <v>41801</v>
      </c>
      <c r="I83" s="24" t="s">
        <v>162</v>
      </c>
      <c r="J83" s="26">
        <v>4120</v>
      </c>
      <c r="K83" s="24"/>
      <c r="L83" s="26">
        <v>4120</v>
      </c>
    </row>
    <row r="84" spans="7:12" ht="15" x14ac:dyDescent="0.25">
      <c r="G84" s="24"/>
      <c r="H84" s="25">
        <v>41801</v>
      </c>
      <c r="I84" s="24" t="s">
        <v>162</v>
      </c>
      <c r="J84" s="24"/>
      <c r="K84" s="48">
        <v>-4120</v>
      </c>
      <c r="L84" s="48">
        <v>-4120</v>
      </c>
    </row>
    <row r="85" spans="7:12" ht="15" x14ac:dyDescent="0.25">
      <c r="G85" s="24"/>
      <c r="H85" s="25">
        <v>41830</v>
      </c>
      <c r="I85" s="24" t="s">
        <v>162</v>
      </c>
      <c r="J85" s="26">
        <v>4120</v>
      </c>
      <c r="K85" s="24"/>
      <c r="L85" s="26">
        <v>4120</v>
      </c>
    </row>
    <row r="86" spans="7:12" ht="15" x14ac:dyDescent="0.25">
      <c r="G86" s="24"/>
      <c r="H86" s="25">
        <v>41830</v>
      </c>
      <c r="I86" s="24" t="s">
        <v>162</v>
      </c>
      <c r="J86" s="24"/>
      <c r="K86" s="48">
        <v>-4120</v>
      </c>
      <c r="L86" s="48">
        <v>-4120</v>
      </c>
    </row>
    <row r="87" spans="7:12" ht="15" x14ac:dyDescent="0.25">
      <c r="G87" s="24"/>
      <c r="H87" s="25">
        <v>41862</v>
      </c>
      <c r="I87" s="24" t="s">
        <v>162</v>
      </c>
      <c r="J87" s="26">
        <v>4120</v>
      </c>
      <c r="K87" s="24"/>
      <c r="L87" s="26">
        <v>4120</v>
      </c>
    </row>
    <row r="88" spans="7:12" ht="15" x14ac:dyDescent="0.25">
      <c r="G88" s="24"/>
      <c r="H88" s="25">
        <v>41862</v>
      </c>
      <c r="I88" s="24" t="s">
        <v>162</v>
      </c>
      <c r="J88" s="24"/>
      <c r="K88" s="48">
        <v>-4120</v>
      </c>
      <c r="L88" s="48">
        <v>-4120</v>
      </c>
    </row>
    <row r="89" spans="7:12" ht="15" x14ac:dyDescent="0.25">
      <c r="G89" s="24"/>
      <c r="H89" s="25">
        <v>41893</v>
      </c>
      <c r="I89" s="24" t="s">
        <v>162</v>
      </c>
      <c r="J89" s="26">
        <v>4120</v>
      </c>
      <c r="K89" s="24"/>
      <c r="L89" s="26">
        <v>4120</v>
      </c>
    </row>
    <row r="90" spans="7:12" ht="15" x14ac:dyDescent="0.25">
      <c r="G90" s="24"/>
      <c r="H90" s="25">
        <v>41893</v>
      </c>
      <c r="I90" s="24" t="s">
        <v>162</v>
      </c>
      <c r="J90" s="24"/>
      <c r="K90" s="48">
        <v>-4120</v>
      </c>
      <c r="L90" s="48">
        <v>-4120</v>
      </c>
    </row>
    <row r="91" spans="7:12" ht="15" x14ac:dyDescent="0.25">
      <c r="G91" s="24"/>
      <c r="H91" s="25">
        <v>41921</v>
      </c>
      <c r="I91" s="24" t="s">
        <v>162</v>
      </c>
      <c r="J91" s="26">
        <v>4265</v>
      </c>
      <c r="K91" s="24"/>
      <c r="L91" s="26">
        <v>4265</v>
      </c>
    </row>
    <row r="92" spans="7:12" ht="15" x14ac:dyDescent="0.25">
      <c r="G92" s="24"/>
      <c r="H92" s="25">
        <v>41921</v>
      </c>
      <c r="I92" s="24" t="s">
        <v>162</v>
      </c>
      <c r="J92" s="24"/>
      <c r="K92" s="48">
        <v>-4265</v>
      </c>
      <c r="L92" s="48">
        <v>-4265</v>
      </c>
    </row>
    <row r="93" spans="7:12" ht="15" x14ac:dyDescent="0.25">
      <c r="G93" s="24"/>
      <c r="H93" s="25">
        <v>41942</v>
      </c>
      <c r="I93" s="24" t="s">
        <v>162</v>
      </c>
      <c r="J93" s="26">
        <v>557.69000000000005</v>
      </c>
      <c r="K93" s="24"/>
      <c r="L93" s="26">
        <v>557.69000000000005</v>
      </c>
    </row>
    <row r="94" spans="7:12" ht="15" x14ac:dyDescent="0.25">
      <c r="G94" s="24"/>
      <c r="H94" s="25">
        <v>41942</v>
      </c>
      <c r="I94" s="24" t="s">
        <v>162</v>
      </c>
      <c r="J94" s="24"/>
      <c r="K94" s="48">
        <v>-557.69000000000005</v>
      </c>
      <c r="L94" s="48">
        <v>-557.69000000000005</v>
      </c>
    </row>
    <row r="95" spans="7:12" ht="15" x14ac:dyDescent="0.25">
      <c r="G95" s="24"/>
      <c r="H95" s="25">
        <v>41954</v>
      </c>
      <c r="I95" s="24" t="s">
        <v>162</v>
      </c>
      <c r="J95" s="26">
        <v>4265</v>
      </c>
      <c r="K95" s="24"/>
      <c r="L95" s="26">
        <v>4265</v>
      </c>
    </row>
    <row r="96" spans="7:12" ht="15" x14ac:dyDescent="0.25">
      <c r="G96" s="24"/>
      <c r="H96" s="25">
        <v>41954</v>
      </c>
      <c r="I96" s="24" t="s">
        <v>162</v>
      </c>
      <c r="J96" s="24"/>
      <c r="K96" s="48">
        <v>-4265</v>
      </c>
      <c r="L96" s="48">
        <v>-4265</v>
      </c>
    </row>
    <row r="97" spans="7:13" ht="15" x14ac:dyDescent="0.25">
      <c r="G97" s="24"/>
      <c r="H97" s="25">
        <v>41984</v>
      </c>
      <c r="I97" s="24" t="s">
        <v>162</v>
      </c>
      <c r="J97" s="26">
        <v>4275</v>
      </c>
      <c r="K97" s="24"/>
      <c r="L97" s="26">
        <v>4275</v>
      </c>
    </row>
    <row r="98" spans="7:13" ht="15" x14ac:dyDescent="0.25">
      <c r="G98" s="24"/>
      <c r="H98" s="25">
        <v>41984</v>
      </c>
      <c r="I98" s="24" t="s">
        <v>162</v>
      </c>
      <c r="J98" s="24"/>
      <c r="K98" s="48">
        <v>-4275</v>
      </c>
      <c r="L98" s="48">
        <v>-4275</v>
      </c>
    </row>
    <row r="99" spans="7:13" ht="15" x14ac:dyDescent="0.25">
      <c r="G99" s="24"/>
      <c r="H99" s="25">
        <v>41990</v>
      </c>
      <c r="I99" s="24" t="s">
        <v>162</v>
      </c>
      <c r="J99" s="26">
        <v>50</v>
      </c>
      <c r="K99" s="24"/>
      <c r="L99" s="26">
        <v>50</v>
      </c>
    </row>
    <row r="100" spans="7:13" ht="15" x14ac:dyDescent="0.25">
      <c r="G100" s="24"/>
      <c r="H100" s="25">
        <v>41990</v>
      </c>
      <c r="I100" s="24" t="s">
        <v>162</v>
      </c>
      <c r="J100" s="24"/>
      <c r="K100" s="48">
        <v>-50</v>
      </c>
      <c r="L100" s="48">
        <v>-50</v>
      </c>
    </row>
    <row r="101" spans="7:13" ht="15" x14ac:dyDescent="0.25">
      <c r="G101" s="24"/>
      <c r="H101" s="25">
        <v>42004</v>
      </c>
      <c r="I101" s="24" t="s">
        <v>162</v>
      </c>
      <c r="J101" s="24"/>
      <c r="K101" s="48">
        <v>-4753.8500000000004</v>
      </c>
      <c r="L101" s="48">
        <v>-4753.8500000000004</v>
      </c>
      <c r="M101" s="3" t="s">
        <v>177</v>
      </c>
    </row>
    <row r="102" spans="7:13" ht="15" x14ac:dyDescent="0.25">
      <c r="G102" s="24"/>
      <c r="H102" s="25">
        <v>42004</v>
      </c>
      <c r="I102" s="24" t="s">
        <v>162</v>
      </c>
      <c r="J102" s="26">
        <v>4753.8500000000004</v>
      </c>
      <c r="K102" s="24"/>
      <c r="L102" s="26">
        <v>4753.8500000000004</v>
      </c>
      <c r="M102" s="5">
        <f>SUM(L58:L102)</f>
        <v>45738.840000000004</v>
      </c>
    </row>
    <row r="103" spans="7:13" ht="15.75" thickBot="1" x14ac:dyDescent="0.3">
      <c r="G103" s="27"/>
      <c r="H103" s="27"/>
      <c r="I103" s="27"/>
      <c r="J103" s="28">
        <v>619679.26</v>
      </c>
      <c r="K103" s="49">
        <v>-113078.34</v>
      </c>
      <c r="L103" s="28">
        <v>506600.92</v>
      </c>
    </row>
    <row r="104" spans="7:13" ht="15.75" thickTop="1" x14ac:dyDescent="0.25">
      <c r="G104" s="24"/>
      <c r="H104" s="24"/>
      <c r="I104" s="24"/>
      <c r="J104" s="24"/>
      <c r="K104" s="24"/>
      <c r="L104" s="24"/>
    </row>
  </sheetData>
  <sortState ref="A2:E39">
    <sortCondition ref="A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2" workbookViewId="0">
      <selection activeCell="D46" sqref="D46"/>
    </sheetView>
  </sheetViews>
  <sheetFormatPr baseColWidth="10" defaultColWidth="9.140625" defaultRowHeight="12.75" x14ac:dyDescent="0.2"/>
  <cols>
    <col min="1" max="1" width="34" style="3" customWidth="1"/>
    <col min="2" max="2" width="7.28515625" style="3" customWidth="1"/>
    <col min="3" max="3" width="6" style="3" customWidth="1"/>
    <col min="4" max="5" width="13.42578125" style="3" customWidth="1"/>
    <col min="6" max="6" width="13" style="3" customWidth="1"/>
    <col min="7" max="16384" width="9.140625" style="3"/>
  </cols>
  <sheetData>
    <row r="1" spans="1:6" x14ac:dyDescent="0.2">
      <c r="A1" s="1" t="s">
        <v>0</v>
      </c>
      <c r="B1" s="1" t="s">
        <v>1</v>
      </c>
      <c r="C1" s="1" t="s">
        <v>2</v>
      </c>
      <c r="D1" s="2" t="s">
        <v>35</v>
      </c>
      <c r="E1" s="2" t="s">
        <v>36</v>
      </c>
    </row>
    <row r="2" spans="1:6" x14ac:dyDescent="0.2">
      <c r="A2" s="4" t="s">
        <v>3</v>
      </c>
      <c r="B2" s="4" t="s">
        <v>57</v>
      </c>
      <c r="C2" s="4" t="s">
        <v>5</v>
      </c>
      <c r="D2" s="5">
        <v>724177.29</v>
      </c>
      <c r="E2" s="5">
        <v>718338</v>
      </c>
    </row>
    <row r="3" spans="1:6" x14ac:dyDescent="0.2">
      <c r="A3" s="4" t="s">
        <v>46</v>
      </c>
      <c r="B3" s="4" t="s">
        <v>57</v>
      </c>
      <c r="C3" s="4" t="s">
        <v>5</v>
      </c>
      <c r="D3" s="5">
        <v>0</v>
      </c>
      <c r="E3" s="5">
        <v>144760</v>
      </c>
    </row>
    <row r="4" spans="1:6" x14ac:dyDescent="0.2">
      <c r="A4" s="4" t="s">
        <v>7</v>
      </c>
      <c r="B4" s="4" t="s">
        <v>57</v>
      </c>
      <c r="C4" s="4" t="s">
        <v>5</v>
      </c>
      <c r="D4" s="5">
        <v>30005.64</v>
      </c>
      <c r="E4" s="5">
        <v>51163</v>
      </c>
    </row>
    <row r="5" spans="1:6" x14ac:dyDescent="0.2">
      <c r="A5" s="4" t="s">
        <v>54</v>
      </c>
      <c r="B5" s="4" t="s">
        <v>57</v>
      </c>
      <c r="C5" s="4" t="s">
        <v>5</v>
      </c>
      <c r="D5" s="5">
        <v>16700.78</v>
      </c>
      <c r="E5" s="5">
        <v>11472</v>
      </c>
    </row>
    <row r="6" spans="1:6" x14ac:dyDescent="0.2">
      <c r="A6" s="4" t="s">
        <v>9</v>
      </c>
      <c r="B6" s="4" t="s">
        <v>57</v>
      </c>
      <c r="C6" s="4" t="s">
        <v>5</v>
      </c>
      <c r="D6" s="5">
        <v>1230.5</v>
      </c>
      <c r="E6" s="5">
        <v>0</v>
      </c>
    </row>
    <row r="7" spans="1:6" x14ac:dyDescent="0.2">
      <c r="A7" s="4" t="s">
        <v>47</v>
      </c>
      <c r="B7" s="4" t="s">
        <v>57</v>
      </c>
      <c r="C7" s="4" t="s">
        <v>5</v>
      </c>
      <c r="D7" s="5">
        <v>1147.29</v>
      </c>
      <c r="E7" s="5">
        <v>10310</v>
      </c>
    </row>
    <row r="8" spans="1:6" x14ac:dyDescent="0.2">
      <c r="A8" s="4" t="s">
        <v>10</v>
      </c>
      <c r="B8" s="4" t="s">
        <v>57</v>
      </c>
      <c r="C8" s="4" t="s">
        <v>5</v>
      </c>
      <c r="D8" s="5">
        <v>162282.66</v>
      </c>
      <c r="E8" s="5">
        <v>154141</v>
      </c>
    </row>
    <row r="9" spans="1:6" x14ac:dyDescent="0.2">
      <c r="A9" s="4" t="s">
        <v>11</v>
      </c>
      <c r="B9" s="4" t="s">
        <v>57</v>
      </c>
      <c r="C9" s="4" t="s">
        <v>5</v>
      </c>
      <c r="D9" s="5">
        <v>364</v>
      </c>
      <c r="E9" s="5">
        <v>487</v>
      </c>
    </row>
    <row r="10" spans="1:6" x14ac:dyDescent="0.2">
      <c r="A10" s="4" t="s">
        <v>12</v>
      </c>
      <c r="B10" s="4" t="s">
        <v>57</v>
      </c>
      <c r="C10" s="4" t="s">
        <v>5</v>
      </c>
      <c r="D10" s="5">
        <v>17719.38</v>
      </c>
      <c r="E10" s="5">
        <v>0</v>
      </c>
      <c r="F10" s="3" t="s">
        <v>221</v>
      </c>
    </row>
    <row r="11" spans="1:6" x14ac:dyDescent="0.2">
      <c r="A11" s="4" t="s">
        <v>13</v>
      </c>
      <c r="B11" s="4" t="s">
        <v>57</v>
      </c>
      <c r="C11" s="4" t="s">
        <v>5</v>
      </c>
      <c r="D11" s="5">
        <v>1245.3399999999999</v>
      </c>
      <c r="E11" s="5">
        <v>0</v>
      </c>
    </row>
    <row r="12" spans="1:6" x14ac:dyDescent="0.2">
      <c r="A12" s="4" t="s">
        <v>15</v>
      </c>
      <c r="B12" s="4" t="s">
        <v>57</v>
      </c>
      <c r="C12" s="4" t="s">
        <v>5</v>
      </c>
      <c r="D12" s="5">
        <v>4309.2</v>
      </c>
      <c r="E12" s="5">
        <v>0</v>
      </c>
    </row>
    <row r="13" spans="1:6" x14ac:dyDescent="0.2">
      <c r="A13" s="4" t="s">
        <v>58</v>
      </c>
      <c r="B13" s="4" t="s">
        <v>57</v>
      </c>
      <c r="C13" s="4" t="s">
        <v>5</v>
      </c>
      <c r="D13" s="5">
        <v>686.4</v>
      </c>
      <c r="E13" s="5">
        <v>0</v>
      </c>
    </row>
    <row r="14" spans="1:6" x14ac:dyDescent="0.2">
      <c r="A14" s="4" t="s">
        <v>17</v>
      </c>
      <c r="B14" s="4" t="s">
        <v>57</v>
      </c>
      <c r="C14" s="4" t="s">
        <v>5</v>
      </c>
      <c r="D14" s="5">
        <v>7578.04</v>
      </c>
      <c r="E14" s="5">
        <v>0</v>
      </c>
    </row>
    <row r="15" spans="1:6" x14ac:dyDescent="0.2">
      <c r="A15" s="4" t="s">
        <v>19</v>
      </c>
      <c r="B15" s="4" t="s">
        <v>57</v>
      </c>
      <c r="C15" s="4" t="s">
        <v>5</v>
      </c>
      <c r="D15" s="5">
        <v>13000</v>
      </c>
      <c r="E15" s="5">
        <v>13000</v>
      </c>
    </row>
    <row r="16" spans="1:6" x14ac:dyDescent="0.2">
      <c r="A16" s="4" t="s">
        <v>59</v>
      </c>
      <c r="B16" s="4" t="s">
        <v>57</v>
      </c>
      <c r="C16" s="4" t="s">
        <v>5</v>
      </c>
      <c r="D16" s="5">
        <v>495</v>
      </c>
      <c r="E16" s="5">
        <v>0</v>
      </c>
    </row>
    <row r="17" spans="1:6" x14ac:dyDescent="0.2">
      <c r="A17" s="4" t="s">
        <v>21</v>
      </c>
      <c r="B17" s="4" t="s">
        <v>57</v>
      </c>
      <c r="C17" s="4" t="s">
        <v>5</v>
      </c>
      <c r="D17" s="5">
        <v>3044.04</v>
      </c>
      <c r="E17" s="5">
        <v>0</v>
      </c>
    </row>
    <row r="18" spans="1:6" x14ac:dyDescent="0.2">
      <c r="A18" s="4" t="s">
        <v>22</v>
      </c>
      <c r="B18" s="4" t="s">
        <v>57</v>
      </c>
      <c r="C18" s="4" t="s">
        <v>5</v>
      </c>
      <c r="D18" s="5">
        <v>2490</v>
      </c>
      <c r="E18" s="5">
        <v>2490</v>
      </c>
    </row>
    <row r="19" spans="1:6" x14ac:dyDescent="0.2">
      <c r="A19" s="4" t="s">
        <v>23</v>
      </c>
      <c r="B19" s="4" t="s">
        <v>57</v>
      </c>
      <c r="C19" s="4" t="s">
        <v>5</v>
      </c>
      <c r="D19" s="5">
        <v>7288.4</v>
      </c>
      <c r="E19" s="5">
        <v>1356</v>
      </c>
    </row>
    <row r="20" spans="1:6" x14ac:dyDescent="0.2">
      <c r="A20" s="4" t="s">
        <v>50</v>
      </c>
      <c r="B20" s="4" t="s">
        <v>57</v>
      </c>
      <c r="C20" s="4" t="s">
        <v>5</v>
      </c>
      <c r="D20" s="5">
        <v>666.4</v>
      </c>
      <c r="E20" s="5">
        <v>0</v>
      </c>
    </row>
    <row r="21" spans="1:6" x14ac:dyDescent="0.2">
      <c r="A21" s="4" t="s">
        <v>60</v>
      </c>
      <c r="B21" s="4" t="s">
        <v>57</v>
      </c>
      <c r="C21" s="4" t="s">
        <v>5</v>
      </c>
      <c r="D21" s="5">
        <v>10035</v>
      </c>
      <c r="E21" s="5">
        <v>0</v>
      </c>
    </row>
    <row r="22" spans="1:6" x14ac:dyDescent="0.2">
      <c r="A22" s="4" t="s">
        <v>25</v>
      </c>
      <c r="B22" s="4" t="s">
        <v>57</v>
      </c>
      <c r="C22" s="4" t="s">
        <v>5</v>
      </c>
      <c r="D22" s="5">
        <v>510.8</v>
      </c>
      <c r="E22" s="5">
        <v>0</v>
      </c>
    </row>
    <row r="23" spans="1:6" x14ac:dyDescent="0.2">
      <c r="A23" s="4" t="s">
        <v>26</v>
      </c>
      <c r="B23" s="4" t="s">
        <v>57</v>
      </c>
      <c r="C23" s="4" t="s">
        <v>5</v>
      </c>
      <c r="D23" s="5">
        <v>2600</v>
      </c>
      <c r="E23" s="5">
        <v>0</v>
      </c>
    </row>
    <row r="24" spans="1:6" x14ac:dyDescent="0.2">
      <c r="A24" s="4" t="s">
        <v>28</v>
      </c>
      <c r="B24" s="4" t="s">
        <v>57</v>
      </c>
      <c r="C24" s="4" t="s">
        <v>5</v>
      </c>
      <c r="D24" s="5">
        <v>85907.199999999997</v>
      </c>
      <c r="E24" s="5">
        <v>61491</v>
      </c>
    </row>
    <row r="25" spans="1:6" x14ac:dyDescent="0.2">
      <c r="A25" s="4" t="s">
        <v>30</v>
      </c>
      <c r="B25" s="4" t="s">
        <v>57</v>
      </c>
      <c r="C25" s="4" t="s">
        <v>5</v>
      </c>
      <c r="D25" s="5">
        <v>13539.58</v>
      </c>
      <c r="E25" s="5">
        <v>0</v>
      </c>
    </row>
    <row r="26" spans="1:6" x14ac:dyDescent="0.2">
      <c r="A26" s="4" t="s">
        <v>31</v>
      </c>
      <c r="B26" s="4" t="s">
        <v>57</v>
      </c>
      <c r="C26" s="4" t="s">
        <v>5</v>
      </c>
      <c r="D26" s="5">
        <v>-267.5</v>
      </c>
      <c r="E26" s="5">
        <v>0</v>
      </c>
    </row>
    <row r="27" spans="1:6" x14ac:dyDescent="0.2">
      <c r="A27" s="4" t="s">
        <v>33</v>
      </c>
      <c r="B27" s="4" t="s">
        <v>57</v>
      </c>
      <c r="C27" s="4" t="s">
        <v>5</v>
      </c>
      <c r="D27" s="5">
        <v>-67990.37</v>
      </c>
      <c r="E27" s="5">
        <v>-66712</v>
      </c>
    </row>
    <row r="28" spans="1:6" x14ac:dyDescent="0.2">
      <c r="A28" s="4" t="s">
        <v>34</v>
      </c>
      <c r="B28" s="4" t="s">
        <v>57</v>
      </c>
      <c r="C28" s="4" t="s">
        <v>5</v>
      </c>
      <c r="D28" s="5">
        <v>906.29</v>
      </c>
      <c r="E28" s="5">
        <v>0</v>
      </c>
    </row>
    <row r="29" spans="1:6" x14ac:dyDescent="0.2">
      <c r="A29" s="4" t="s">
        <v>37</v>
      </c>
      <c r="B29" s="4" t="s">
        <v>57</v>
      </c>
      <c r="C29" s="4" t="s">
        <v>5</v>
      </c>
      <c r="D29" s="5">
        <v>-109411</v>
      </c>
      <c r="E29" s="5">
        <v>-96276</v>
      </c>
      <c r="F29" s="3" t="s">
        <v>227</v>
      </c>
    </row>
    <row r="30" spans="1:6" x14ac:dyDescent="0.2">
      <c r="A30" s="4" t="s">
        <v>40</v>
      </c>
      <c r="B30" s="4" t="s">
        <v>57</v>
      </c>
      <c r="C30" s="4" t="s">
        <v>5</v>
      </c>
      <c r="D30" s="5">
        <v>-18480</v>
      </c>
      <c r="E30" s="5">
        <v>0</v>
      </c>
    </row>
    <row r="31" spans="1:6" x14ac:dyDescent="0.2">
      <c r="A31" s="4" t="s">
        <v>41</v>
      </c>
      <c r="B31" s="4" t="s">
        <v>57</v>
      </c>
      <c r="C31" s="4" t="s">
        <v>5</v>
      </c>
      <c r="D31" s="5">
        <v>-7578.04</v>
      </c>
      <c r="E31" s="5">
        <v>0</v>
      </c>
    </row>
    <row r="32" spans="1:6" x14ac:dyDescent="0.2">
      <c r="A32" s="4" t="s">
        <v>42</v>
      </c>
      <c r="B32" s="4" t="s">
        <v>57</v>
      </c>
      <c r="C32" s="4" t="s">
        <v>5</v>
      </c>
      <c r="D32" s="5">
        <v>-10800</v>
      </c>
      <c r="E32" s="5">
        <v>0</v>
      </c>
      <c r="F32" s="3" t="s">
        <v>229</v>
      </c>
    </row>
    <row r="33" spans="1:6" x14ac:dyDescent="0.2">
      <c r="A33" s="4" t="s">
        <v>61</v>
      </c>
      <c r="B33" s="4" t="s">
        <v>57</v>
      </c>
      <c r="C33" s="4" t="s">
        <v>5</v>
      </c>
      <c r="D33" s="5">
        <v>-130000</v>
      </c>
      <c r="E33" s="5">
        <v>0</v>
      </c>
      <c r="F33" s="3" t="s">
        <v>231</v>
      </c>
    </row>
    <row r="34" spans="1:6" x14ac:dyDescent="0.2">
      <c r="D34" s="59">
        <f>SUM(D2:D33)</f>
        <v>763402.32000000041</v>
      </c>
      <c r="E34" s="59">
        <f>SUM(E2:E33)</f>
        <v>1006020</v>
      </c>
    </row>
    <row r="35" spans="1:6" x14ac:dyDescent="0.2">
      <c r="A35" s="19" t="s">
        <v>133</v>
      </c>
      <c r="B35" s="19" t="s">
        <v>208</v>
      </c>
      <c r="C35" s="19"/>
      <c r="D35" s="20">
        <v>0</v>
      </c>
    </row>
    <row r="36" spans="1:6" x14ac:dyDescent="0.2">
      <c r="A36" s="19" t="s">
        <v>135</v>
      </c>
      <c r="B36" s="19" t="s">
        <v>208</v>
      </c>
      <c r="C36" s="19"/>
      <c r="D36" s="20">
        <v>0</v>
      </c>
    </row>
    <row r="37" spans="1:6" x14ac:dyDescent="0.2">
      <c r="A37" s="19" t="s">
        <v>134</v>
      </c>
      <c r="B37" s="19" t="s">
        <v>208</v>
      </c>
      <c r="C37" s="19"/>
      <c r="D37" s="20">
        <v>0</v>
      </c>
    </row>
    <row r="38" spans="1:6" x14ac:dyDescent="0.2">
      <c r="A38" s="29" t="s">
        <v>47</v>
      </c>
      <c r="B38" s="19" t="s">
        <v>208</v>
      </c>
      <c r="C38" s="19"/>
      <c r="D38" s="20">
        <f>D7</f>
        <v>1147.29</v>
      </c>
      <c r="F38" s="3" t="s">
        <v>205</v>
      </c>
    </row>
    <row r="39" spans="1:6" x14ac:dyDescent="0.2">
      <c r="A39" s="29" t="s">
        <v>10</v>
      </c>
      <c r="B39" s="19" t="s">
        <v>208</v>
      </c>
      <c r="C39" s="19"/>
      <c r="D39" s="20">
        <f>D8</f>
        <v>162282.66</v>
      </c>
      <c r="F39" s="3" t="s">
        <v>206</v>
      </c>
    </row>
    <row r="40" spans="1:6" x14ac:dyDescent="0.2">
      <c r="A40" s="19" t="s">
        <v>145</v>
      </c>
      <c r="B40" s="19" t="s">
        <v>208</v>
      </c>
      <c r="C40" s="19"/>
      <c r="D40" s="20">
        <v>0</v>
      </c>
    </row>
    <row r="41" spans="1:6" x14ac:dyDescent="0.2">
      <c r="A41" s="19" t="s">
        <v>146</v>
      </c>
      <c r="B41" s="19" t="s">
        <v>147</v>
      </c>
      <c r="C41" s="19"/>
      <c r="D41" s="20">
        <f>SUM((D2+D4+D5+D6+D15+D24-D30)*13%)</f>
        <v>115635.1833</v>
      </c>
    </row>
    <row r="42" spans="1:6" x14ac:dyDescent="0.2">
      <c r="A42" s="9" t="s">
        <v>211</v>
      </c>
      <c r="B42" s="19" t="s">
        <v>285</v>
      </c>
      <c r="C42" s="6"/>
      <c r="D42" s="10">
        <f>D10</f>
        <v>17719.38</v>
      </c>
      <c r="E42" s="6"/>
      <c r="F42" s="6" t="s">
        <v>217</v>
      </c>
    </row>
    <row r="43" spans="1:6" x14ac:dyDescent="0.2">
      <c r="A43" s="9" t="s">
        <v>37</v>
      </c>
      <c r="B43" s="19" t="s">
        <v>208</v>
      </c>
      <c r="C43" s="6"/>
      <c r="D43" s="10">
        <f>D29</f>
        <v>-109411</v>
      </c>
      <c r="E43" s="6"/>
      <c r="F43" s="6" t="s">
        <v>225</v>
      </c>
    </row>
    <row r="44" spans="1:6" x14ac:dyDescent="0.2">
      <c r="A44" s="4" t="s">
        <v>42</v>
      </c>
      <c r="B44" s="3" t="s">
        <v>208</v>
      </c>
      <c r="D44" s="5">
        <f>D32</f>
        <v>-10800</v>
      </c>
      <c r="F44" s="6" t="s">
        <v>230</v>
      </c>
    </row>
    <row r="45" spans="1:6" x14ac:dyDescent="0.2">
      <c r="A45" s="4" t="s">
        <v>61</v>
      </c>
      <c r="B45" s="3" t="s">
        <v>208</v>
      </c>
      <c r="D45" s="5">
        <f>D33</f>
        <v>-130000</v>
      </c>
      <c r="F45" s="6" t="s">
        <v>228</v>
      </c>
    </row>
    <row r="46" spans="1:6" x14ac:dyDescent="0.2">
      <c r="A46" s="6" t="s">
        <v>275</v>
      </c>
      <c r="B46" s="6" t="s">
        <v>147</v>
      </c>
      <c r="C46" s="6"/>
      <c r="D46" s="10">
        <f>'221 '!G42</f>
        <v>37769.266913598636</v>
      </c>
      <c r="E46" s="6"/>
      <c r="F46" s="6" t="s">
        <v>278</v>
      </c>
    </row>
    <row r="48" spans="1:6" x14ac:dyDescent="0.2">
      <c r="A48" s="75" t="s">
        <v>279</v>
      </c>
      <c r="B48" s="75"/>
      <c r="C48" s="75"/>
      <c r="D48" s="59">
        <f>D34-D35-D36-D37-D38-D39-D40+D41-D43-D44-D45+D46</f>
        <v>1003587.820213599</v>
      </c>
      <c r="E48" s="75"/>
      <c r="F48" s="75"/>
    </row>
    <row r="51" spans="1:6" x14ac:dyDescent="0.2">
      <c r="A51" s="19"/>
      <c r="B51" s="19"/>
      <c r="C51" s="19"/>
      <c r="D51" s="20"/>
      <c r="E51" s="19"/>
      <c r="F51" s="19"/>
    </row>
    <row r="52" spans="1:6" x14ac:dyDescent="0.2">
      <c r="A52" s="19"/>
      <c r="B52" s="19"/>
      <c r="C52" s="19"/>
      <c r="D52" s="20"/>
      <c r="E52" s="19"/>
      <c r="F52" s="19"/>
    </row>
    <row r="53" spans="1:6" x14ac:dyDescent="0.2">
      <c r="A53" s="19"/>
      <c r="B53" s="19"/>
      <c r="C53" s="19"/>
      <c r="D53" s="20"/>
      <c r="E53" s="19"/>
      <c r="F53" s="19"/>
    </row>
    <row r="54" spans="1:6" x14ac:dyDescent="0.2">
      <c r="A54" s="29"/>
      <c r="B54" s="19"/>
      <c r="C54" s="19"/>
      <c r="D54" s="20"/>
      <c r="E54" s="19"/>
      <c r="F54" s="19"/>
    </row>
    <row r="55" spans="1:6" x14ac:dyDescent="0.2">
      <c r="A55" s="19"/>
      <c r="B55" s="19"/>
      <c r="C55" s="19"/>
      <c r="D55" s="20"/>
      <c r="E55" s="19"/>
      <c r="F55" s="19"/>
    </row>
    <row r="56" spans="1:6" x14ac:dyDescent="0.2">
      <c r="A56" s="19"/>
      <c r="B56" s="19"/>
      <c r="C56" s="19"/>
      <c r="D56" s="20"/>
      <c r="E56" s="19"/>
      <c r="F56" s="19"/>
    </row>
    <row r="57" spans="1:6" x14ac:dyDescent="0.2">
      <c r="A57" s="9"/>
      <c r="B57" s="19"/>
      <c r="C57" s="19"/>
      <c r="D57" s="10"/>
      <c r="E57" s="19"/>
      <c r="F57" s="19"/>
    </row>
    <row r="58" spans="1:6" x14ac:dyDescent="0.2">
      <c r="A58" s="9"/>
      <c r="B58" s="19"/>
      <c r="C58" s="6"/>
      <c r="D58" s="10"/>
      <c r="E58" s="6"/>
      <c r="F58" s="6"/>
    </row>
    <row r="59" spans="1:6" x14ac:dyDescent="0.2">
      <c r="A59" s="9"/>
      <c r="B59" s="19"/>
      <c r="C59" s="6"/>
      <c r="D59" s="10"/>
      <c r="E59" s="6"/>
      <c r="F59" s="6"/>
    </row>
    <row r="60" spans="1:6" x14ac:dyDescent="0.2">
      <c r="A60" s="9"/>
      <c r="B60" s="19"/>
      <c r="C60" s="6"/>
      <c r="D60" s="10"/>
      <c r="E60" s="6"/>
      <c r="F60" s="6"/>
    </row>
    <row r="61" spans="1:6" x14ac:dyDescent="0.2">
      <c r="A61" s="9"/>
      <c r="B61" s="19"/>
      <c r="C61" s="6"/>
      <c r="D61" s="10"/>
      <c r="E61" s="6"/>
      <c r="F61" s="6"/>
    </row>
    <row r="62" spans="1:6" x14ac:dyDescent="0.2">
      <c r="A62" s="9"/>
      <c r="B62" s="6"/>
      <c r="C62" s="6"/>
      <c r="D62" s="10"/>
      <c r="E62" s="6"/>
      <c r="F62" s="6"/>
    </row>
    <row r="63" spans="1:6" x14ac:dyDescent="0.2">
      <c r="A63" s="6"/>
      <c r="B63" s="6"/>
      <c r="C63" s="6"/>
      <c r="D63" s="10"/>
      <c r="E63" s="6"/>
      <c r="F63" s="6"/>
    </row>
    <row r="64" spans="1:6" x14ac:dyDescent="0.2">
      <c r="A64" s="6"/>
      <c r="B64" s="6"/>
      <c r="C64" s="6"/>
      <c r="D64" s="10"/>
      <c r="E64" s="6"/>
      <c r="F64" s="6"/>
    </row>
    <row r="65" spans="1:6" x14ac:dyDescent="0.2">
      <c r="A65" s="75"/>
      <c r="B65" s="75"/>
      <c r="C65" s="75"/>
      <c r="D65" s="59"/>
      <c r="E65" s="75"/>
      <c r="F65" s="7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topLeftCell="A22" workbookViewId="0">
      <selection activeCell="E34" sqref="E34"/>
    </sheetView>
  </sheetViews>
  <sheetFormatPr baseColWidth="10" defaultRowHeight="15" x14ac:dyDescent="0.25"/>
  <cols>
    <col min="1" max="1" width="30.85546875" customWidth="1"/>
    <col min="2" max="2" width="9.140625" customWidth="1"/>
    <col min="3" max="3" width="7.140625" customWidth="1"/>
    <col min="4" max="4" width="12.7109375" hidden="1" customWidth="1"/>
    <col min="5" max="6" width="11.140625" customWidth="1"/>
    <col min="7" max="7" width="18" customWidth="1"/>
    <col min="8" max="8" width="11.28515625" customWidth="1"/>
  </cols>
  <sheetData>
    <row r="1" spans="1:6" x14ac:dyDescent="0.25">
      <c r="A1" s="30" t="s">
        <v>0</v>
      </c>
      <c r="B1" s="30" t="s">
        <v>1</v>
      </c>
      <c r="C1" s="30" t="s">
        <v>2</v>
      </c>
      <c r="D1" s="31" t="s">
        <v>35</v>
      </c>
      <c r="E1" s="31" t="s">
        <v>36</v>
      </c>
      <c r="F1" s="12" t="s">
        <v>36</v>
      </c>
    </row>
    <row r="2" spans="1:6" x14ac:dyDescent="0.25">
      <c r="A2" s="32" t="s">
        <v>3</v>
      </c>
      <c r="B2" s="32" t="s">
        <v>62</v>
      </c>
      <c r="C2" s="32" t="s">
        <v>63</v>
      </c>
      <c r="D2" s="33">
        <v>255042.55</v>
      </c>
      <c r="E2" s="38">
        <v>255042.55</v>
      </c>
      <c r="F2" s="14">
        <v>188189</v>
      </c>
    </row>
    <row r="3" spans="1:6" x14ac:dyDescent="0.25">
      <c r="A3" s="32" t="s">
        <v>28</v>
      </c>
      <c r="B3" s="32" t="s">
        <v>62</v>
      </c>
      <c r="C3" s="32" t="s">
        <v>63</v>
      </c>
      <c r="D3" s="33">
        <v>32168.35</v>
      </c>
      <c r="E3" s="38">
        <v>32168.35</v>
      </c>
      <c r="F3" s="14">
        <v>0</v>
      </c>
    </row>
    <row r="4" spans="1:6" x14ac:dyDescent="0.25">
      <c r="A4" s="32" t="s">
        <v>33</v>
      </c>
      <c r="B4" s="32" t="s">
        <v>62</v>
      </c>
      <c r="C4" s="32" t="s">
        <v>63</v>
      </c>
      <c r="D4" s="33">
        <v>-22873.08</v>
      </c>
      <c r="E4" s="38">
        <v>-22873.08</v>
      </c>
      <c r="F4" s="14">
        <v>0</v>
      </c>
    </row>
    <row r="5" spans="1:6" x14ac:dyDescent="0.25">
      <c r="A5" s="32" t="s">
        <v>7</v>
      </c>
      <c r="B5" s="32" t="s">
        <v>62</v>
      </c>
      <c r="C5" s="32" t="s">
        <v>63</v>
      </c>
      <c r="D5" s="33">
        <v>19585.599999999999</v>
      </c>
      <c r="E5" s="38">
        <v>19585.599999999999</v>
      </c>
      <c r="F5" s="14">
        <v>89699</v>
      </c>
    </row>
    <row r="6" spans="1:6" x14ac:dyDescent="0.25">
      <c r="A6" s="32" t="s">
        <v>19</v>
      </c>
      <c r="B6" s="32" t="s">
        <v>62</v>
      </c>
      <c r="C6" s="32" t="s">
        <v>63</v>
      </c>
      <c r="D6" s="33">
        <v>6079.46</v>
      </c>
      <c r="E6" s="38">
        <v>6079.46</v>
      </c>
      <c r="F6" s="14">
        <v>0</v>
      </c>
    </row>
    <row r="7" spans="1:6" x14ac:dyDescent="0.25">
      <c r="A7" s="32" t="s">
        <v>54</v>
      </c>
      <c r="B7" s="32" t="s">
        <v>62</v>
      </c>
      <c r="C7" s="32" t="s">
        <v>63</v>
      </c>
      <c r="D7" s="33">
        <v>10235.08</v>
      </c>
      <c r="E7" s="38">
        <v>10235.08</v>
      </c>
      <c r="F7" s="14">
        <v>0</v>
      </c>
    </row>
    <row r="8" spans="1:6" x14ac:dyDescent="0.25">
      <c r="A8" s="32" t="s">
        <v>9</v>
      </c>
      <c r="B8" s="32" t="s">
        <v>62</v>
      </c>
      <c r="C8" s="32" t="s">
        <v>63</v>
      </c>
      <c r="D8" s="33">
        <v>642</v>
      </c>
      <c r="E8" s="38">
        <v>642</v>
      </c>
      <c r="F8" s="14">
        <v>0</v>
      </c>
    </row>
    <row r="9" spans="1:6" x14ac:dyDescent="0.25">
      <c r="A9" s="32" t="s">
        <v>47</v>
      </c>
      <c r="B9" s="32" t="s">
        <v>62</v>
      </c>
      <c r="C9" s="32" t="s">
        <v>63</v>
      </c>
      <c r="D9" s="33">
        <v>902.68</v>
      </c>
      <c r="E9" s="38">
        <v>902.68</v>
      </c>
      <c r="F9" s="14">
        <v>0</v>
      </c>
    </row>
    <row r="10" spans="1:6" x14ac:dyDescent="0.25">
      <c r="A10" s="32" t="s">
        <v>10</v>
      </c>
      <c r="B10" s="32" t="s">
        <v>62</v>
      </c>
      <c r="C10" s="32" t="s">
        <v>63</v>
      </c>
      <c r="D10" s="33">
        <v>56334.79</v>
      </c>
      <c r="E10" s="38">
        <v>56334.79</v>
      </c>
      <c r="F10" s="14">
        <v>54832</v>
      </c>
    </row>
    <row r="11" spans="1:6" x14ac:dyDescent="0.25">
      <c r="A11" s="32" t="s">
        <v>13</v>
      </c>
      <c r="B11" s="32" t="s">
        <v>62</v>
      </c>
      <c r="C11" s="32" t="s">
        <v>63</v>
      </c>
      <c r="D11" s="33">
        <v>4569.91</v>
      </c>
      <c r="E11" s="38">
        <v>4569.91</v>
      </c>
      <c r="F11" s="14">
        <v>62000</v>
      </c>
    </row>
    <row r="12" spans="1:6" x14ac:dyDescent="0.25">
      <c r="A12" s="32" t="s">
        <v>71</v>
      </c>
      <c r="B12" s="32" t="s">
        <v>62</v>
      </c>
      <c r="C12" s="32" t="s">
        <v>63</v>
      </c>
      <c r="D12" s="33">
        <v>2917.68</v>
      </c>
      <c r="E12" s="38">
        <v>2917.68</v>
      </c>
      <c r="F12" s="14">
        <v>0</v>
      </c>
    </row>
    <row r="13" spans="1:6" x14ac:dyDescent="0.25">
      <c r="A13" s="32" t="s">
        <v>72</v>
      </c>
      <c r="B13" s="32" t="s">
        <v>62</v>
      </c>
      <c r="C13" s="32" t="s">
        <v>63</v>
      </c>
      <c r="D13" s="33">
        <v>2131.8000000000002</v>
      </c>
      <c r="E13" s="38">
        <v>2131.8000000000002</v>
      </c>
      <c r="F13" s="14">
        <v>0</v>
      </c>
    </row>
    <row r="14" spans="1:6" x14ac:dyDescent="0.25">
      <c r="A14" s="32" t="s">
        <v>21</v>
      </c>
      <c r="B14" s="32" t="s">
        <v>62</v>
      </c>
      <c r="C14" s="32" t="s">
        <v>63</v>
      </c>
      <c r="D14" s="33">
        <v>248</v>
      </c>
      <c r="E14" s="38">
        <v>248</v>
      </c>
      <c r="F14" s="14">
        <v>0</v>
      </c>
    </row>
    <row r="15" spans="1:6" x14ac:dyDescent="0.25">
      <c r="A15" s="32" t="s">
        <v>70</v>
      </c>
      <c r="B15" s="32" t="s">
        <v>62</v>
      </c>
      <c r="C15" s="32" t="s">
        <v>63</v>
      </c>
      <c r="D15" s="33">
        <v>0</v>
      </c>
      <c r="E15" s="38">
        <v>0</v>
      </c>
      <c r="F15" s="14">
        <v>7000</v>
      </c>
    </row>
    <row r="16" spans="1:6" x14ac:dyDescent="0.25">
      <c r="A16" s="32" t="s">
        <v>64</v>
      </c>
      <c r="B16" s="32" t="s">
        <v>62</v>
      </c>
      <c r="C16" s="32" t="s">
        <v>63</v>
      </c>
      <c r="D16" s="33">
        <v>81901.399999999994</v>
      </c>
      <c r="E16" s="38">
        <v>81901.399999999994</v>
      </c>
      <c r="F16" s="14">
        <v>154500</v>
      </c>
    </row>
    <row r="17" spans="1:6" x14ac:dyDescent="0.25">
      <c r="A17" s="32" t="s">
        <v>65</v>
      </c>
      <c r="B17" s="32" t="s">
        <v>62</v>
      </c>
      <c r="C17" s="32" t="s">
        <v>63</v>
      </c>
      <c r="D17" s="33">
        <v>7554.43</v>
      </c>
      <c r="E17" s="38">
        <v>7554.43</v>
      </c>
      <c r="F17" s="14">
        <v>0</v>
      </c>
    </row>
    <row r="18" spans="1:6" x14ac:dyDescent="0.25">
      <c r="A18" s="32" t="s">
        <v>73</v>
      </c>
      <c r="B18" s="32" t="s">
        <v>62</v>
      </c>
      <c r="C18" s="32" t="s">
        <v>63</v>
      </c>
      <c r="D18" s="33">
        <v>8820.7999999999993</v>
      </c>
      <c r="E18" s="38">
        <v>8820.7999999999993</v>
      </c>
      <c r="F18" s="14">
        <v>0</v>
      </c>
    </row>
    <row r="19" spans="1:6" x14ac:dyDescent="0.25">
      <c r="A19" s="32" t="s">
        <v>74</v>
      </c>
      <c r="B19" s="32" t="s">
        <v>62</v>
      </c>
      <c r="C19" s="32" t="s">
        <v>63</v>
      </c>
      <c r="D19" s="33">
        <v>3646.04</v>
      </c>
      <c r="E19" s="38">
        <v>3646.04</v>
      </c>
      <c r="F19" s="14">
        <v>0</v>
      </c>
    </row>
    <row r="20" spans="1:6" x14ac:dyDescent="0.25">
      <c r="A20" s="32" t="s">
        <v>66</v>
      </c>
      <c r="B20" s="32" t="s">
        <v>62</v>
      </c>
      <c r="C20" s="32" t="s">
        <v>63</v>
      </c>
      <c r="D20" s="33">
        <v>21445.97</v>
      </c>
      <c r="E20" s="38">
        <v>21445.97</v>
      </c>
      <c r="F20" s="14">
        <v>28000</v>
      </c>
    </row>
    <row r="21" spans="1:6" x14ac:dyDescent="0.25">
      <c r="A21" s="32" t="s">
        <v>27</v>
      </c>
      <c r="B21" s="32" t="s">
        <v>62</v>
      </c>
      <c r="C21" s="32" t="s">
        <v>63</v>
      </c>
      <c r="D21" s="33">
        <v>402</v>
      </c>
      <c r="E21" s="38">
        <v>402</v>
      </c>
      <c r="F21" s="14">
        <v>0</v>
      </c>
    </row>
    <row r="22" spans="1:6" x14ac:dyDescent="0.25">
      <c r="A22" s="32" t="s">
        <v>67</v>
      </c>
      <c r="B22" s="32" t="s">
        <v>62</v>
      </c>
      <c r="C22" s="32" t="s">
        <v>63</v>
      </c>
      <c r="D22" s="33">
        <v>0</v>
      </c>
      <c r="E22" s="38">
        <v>0</v>
      </c>
      <c r="F22" s="14">
        <v>10000</v>
      </c>
    </row>
    <row r="23" spans="1:6" x14ac:dyDescent="0.25">
      <c r="A23" s="32" t="s">
        <v>68</v>
      </c>
      <c r="B23" s="32" t="s">
        <v>62</v>
      </c>
      <c r="C23" s="32" t="s">
        <v>63</v>
      </c>
      <c r="D23" s="33">
        <v>402</v>
      </c>
      <c r="E23" s="38">
        <v>402</v>
      </c>
      <c r="F23" s="14">
        <v>0</v>
      </c>
    </row>
    <row r="24" spans="1:6" x14ac:dyDescent="0.25">
      <c r="A24" s="32" t="s">
        <v>69</v>
      </c>
      <c r="B24" s="32" t="s">
        <v>62</v>
      </c>
      <c r="C24" s="32" t="s">
        <v>63</v>
      </c>
      <c r="D24" s="33">
        <v>6535.6</v>
      </c>
      <c r="E24" s="38">
        <v>6535.6</v>
      </c>
      <c r="F24" s="14">
        <v>104772</v>
      </c>
    </row>
    <row r="25" spans="1:6" x14ac:dyDescent="0.25">
      <c r="A25" s="32" t="s">
        <v>75</v>
      </c>
      <c r="B25" s="32" t="s">
        <v>62</v>
      </c>
      <c r="C25" s="32" t="s">
        <v>63</v>
      </c>
      <c r="D25" s="33">
        <v>3234</v>
      </c>
      <c r="E25" s="38">
        <v>3234</v>
      </c>
      <c r="F25" s="14">
        <v>0</v>
      </c>
    </row>
    <row r="26" spans="1:6" x14ac:dyDescent="0.25">
      <c r="A26" s="32" t="s">
        <v>16</v>
      </c>
      <c r="B26" s="32" t="s">
        <v>62</v>
      </c>
      <c r="C26" s="32" t="s">
        <v>63</v>
      </c>
      <c r="D26" s="33">
        <v>19639.11</v>
      </c>
      <c r="E26" s="38">
        <v>19639.11</v>
      </c>
      <c r="F26" s="14">
        <v>6000</v>
      </c>
    </row>
    <row r="27" spans="1:6" x14ac:dyDescent="0.25">
      <c r="A27" s="32" t="s">
        <v>17</v>
      </c>
      <c r="B27" s="32" t="s">
        <v>62</v>
      </c>
      <c r="C27" s="32" t="s">
        <v>63</v>
      </c>
      <c r="D27" s="33">
        <v>22317.05</v>
      </c>
      <c r="E27" s="38">
        <v>22317.05</v>
      </c>
      <c r="F27" s="14">
        <v>0</v>
      </c>
    </row>
    <row r="28" spans="1:6" x14ac:dyDescent="0.25">
      <c r="A28" s="34" t="s">
        <v>40</v>
      </c>
      <c r="B28" s="34" t="s">
        <v>62</v>
      </c>
      <c r="C28" s="34" t="s">
        <v>63</v>
      </c>
      <c r="D28" s="35">
        <v>-1884</v>
      </c>
      <c r="E28" s="36">
        <v>-1884</v>
      </c>
      <c r="F28" s="14">
        <v>0</v>
      </c>
    </row>
    <row r="29" spans="1:6" x14ac:dyDescent="0.25">
      <c r="A29" s="34" t="s">
        <v>41</v>
      </c>
      <c r="B29" s="34" t="s">
        <v>62</v>
      </c>
      <c r="C29" s="34" t="s">
        <v>63</v>
      </c>
      <c r="D29" s="35">
        <v>-22317.05</v>
      </c>
      <c r="E29" s="36">
        <v>-22317.05</v>
      </c>
      <c r="F29" s="14">
        <v>0</v>
      </c>
    </row>
    <row r="30" spans="1:6" x14ac:dyDescent="0.25">
      <c r="D30" s="15">
        <f>SUM(D2:D29)</f>
        <v>519682.16999999987</v>
      </c>
      <c r="E30" s="15">
        <f>SUM(E2:E29)</f>
        <v>519682.16999999987</v>
      </c>
      <c r="F30" s="15">
        <f>SUM(F2:F29)</f>
        <v>704992</v>
      </c>
    </row>
    <row r="31" spans="1:6" s="37" customFormat="1" x14ac:dyDescent="0.25">
      <c r="A31" s="29" t="s">
        <v>47</v>
      </c>
      <c r="B31" s="19" t="s">
        <v>148</v>
      </c>
      <c r="C31" s="19"/>
      <c r="D31" s="20"/>
      <c r="E31" s="20">
        <f>E9</f>
        <v>902.68</v>
      </c>
      <c r="F31" s="38"/>
    </row>
    <row r="32" spans="1:6" x14ac:dyDescent="0.25">
      <c r="A32" s="29" t="s">
        <v>10</v>
      </c>
      <c r="B32" s="19" t="s">
        <v>148</v>
      </c>
      <c r="C32" s="19"/>
      <c r="D32" s="20"/>
      <c r="E32" s="20">
        <f>E10</f>
        <v>56334.79</v>
      </c>
      <c r="F32" s="14"/>
    </row>
    <row r="33" spans="1:7" x14ac:dyDescent="0.25">
      <c r="A33" s="19" t="s">
        <v>149</v>
      </c>
      <c r="B33" s="19" t="s">
        <v>147</v>
      </c>
      <c r="C33" s="19"/>
      <c r="D33" s="20" t="e">
        <f>SUM(((#REF!+#REF!+#REF!+#REF!+#REF!)-D27)*13%)</f>
        <v>#REF!</v>
      </c>
      <c r="E33" s="20">
        <f>SUM((E2+E3+E5+E6+E7+E8)*13%)</f>
        <v>42087.895199999999</v>
      </c>
      <c r="F33" s="14"/>
      <c r="G33" t="s">
        <v>150</v>
      </c>
    </row>
    <row r="34" spans="1:7" x14ac:dyDescent="0.25">
      <c r="A34" t="s">
        <v>207</v>
      </c>
      <c r="E34" s="15">
        <f>E30-E31-E32+E33</f>
        <v>504532.59519999987</v>
      </c>
    </row>
    <row r="36" spans="1:7" x14ac:dyDescent="0.25">
      <c r="B36" s="72" t="s">
        <v>273</v>
      </c>
      <c r="C36" s="72" t="s">
        <v>272</v>
      </c>
      <c r="D36" s="72"/>
      <c r="E36" s="72"/>
      <c r="F36" s="72"/>
      <c r="G36" s="72"/>
    </row>
    <row r="37" spans="1:7" x14ac:dyDescent="0.25">
      <c r="A37" s="71" t="s">
        <v>264</v>
      </c>
      <c r="B37" s="72" t="s">
        <v>271</v>
      </c>
      <c r="C37" s="72" t="s">
        <v>270</v>
      </c>
      <c r="D37" s="72"/>
      <c r="E37" s="72" t="s">
        <v>271</v>
      </c>
      <c r="F37" s="72" t="s">
        <v>270</v>
      </c>
      <c r="G37" s="72" t="s">
        <v>274</v>
      </c>
    </row>
    <row r="38" spans="1:7" x14ac:dyDescent="0.25">
      <c r="A38" s="66" t="s">
        <v>265</v>
      </c>
      <c r="B38" s="60">
        <v>73.16</v>
      </c>
      <c r="C38" s="60">
        <v>63.38</v>
      </c>
      <c r="D38" s="60"/>
      <c r="E38" s="44">
        <f>SUM(B38/B38)*7/12*E34</f>
        <v>294310.68053333327</v>
      </c>
      <c r="F38" s="44">
        <f>SUM(C38/C38)*5/12*E34</f>
        <v>210221.91466666662</v>
      </c>
      <c r="G38" s="44">
        <f>E38+F38</f>
        <v>504532.59519999987</v>
      </c>
    </row>
    <row r="39" spans="1:7" x14ac:dyDescent="0.25">
      <c r="A39" s="66" t="s">
        <v>266</v>
      </c>
      <c r="B39" s="60">
        <v>40.58</v>
      </c>
      <c r="C39" s="60">
        <v>40.58</v>
      </c>
      <c r="D39" s="60"/>
      <c r="E39" s="44">
        <f>SUM(B39/B38)*7/12*E34</f>
        <v>163246.684199599</v>
      </c>
      <c r="F39" s="44">
        <f>SUM(C39/C38)*5/12*E34</f>
        <v>134597.74845650568</v>
      </c>
      <c r="G39" s="44">
        <f t="shared" ref="G39:G42" si="0">E39+F39</f>
        <v>297844.43265610468</v>
      </c>
    </row>
    <row r="40" spans="1:7" x14ac:dyDescent="0.25">
      <c r="A40" s="66" t="s">
        <v>267</v>
      </c>
      <c r="B40" s="60">
        <v>18.579999999999998</v>
      </c>
      <c r="C40" s="60">
        <v>12.58</v>
      </c>
      <c r="D40" s="60"/>
      <c r="E40" s="44">
        <f>SUM(B40/B38)*7/12*E34</f>
        <v>74744.292568470919</v>
      </c>
      <c r="F40" s="44">
        <f>SUM(C40/C38)*5/12*E34</f>
        <v>41725.965391395795</v>
      </c>
      <c r="G40" s="44">
        <f t="shared" si="0"/>
        <v>116470.25795986672</v>
      </c>
    </row>
    <row r="41" spans="1:7" x14ac:dyDescent="0.25">
      <c r="A41" s="66" t="s">
        <v>268</v>
      </c>
      <c r="B41" s="60">
        <v>8</v>
      </c>
      <c r="C41" s="60">
        <v>6.11</v>
      </c>
      <c r="D41" s="60"/>
      <c r="E41" s="44">
        <f>SUM(B41/B38)*7/12*E34</f>
        <v>32182.687865864766</v>
      </c>
      <c r="F41" s="44">
        <f>SUM(C41/C38)*5/12*E34</f>
        <v>20265.949804565051</v>
      </c>
      <c r="G41" s="44">
        <f t="shared" si="0"/>
        <v>52448.637670429816</v>
      </c>
    </row>
    <row r="42" spans="1:7" x14ac:dyDescent="0.25">
      <c r="A42" s="153" t="s">
        <v>269</v>
      </c>
      <c r="B42" s="73">
        <v>6</v>
      </c>
      <c r="C42" s="73">
        <v>4.1100000000000003</v>
      </c>
      <c r="D42" s="73">
        <f>D6</f>
        <v>6079.46</v>
      </c>
      <c r="E42" s="44">
        <f>SUM(B42/B38)*7/12*E34</f>
        <v>24137.015899398571</v>
      </c>
      <c r="F42" s="44">
        <f>SUM(C42/C38)*5/12*E34</f>
        <v>13632.251014200061</v>
      </c>
      <c r="G42" s="44">
        <f t="shared" si="0"/>
        <v>37769.266913598636</v>
      </c>
    </row>
    <row r="43" spans="1:7" x14ac:dyDescent="0.25">
      <c r="A43" s="66"/>
      <c r="B43" s="60"/>
      <c r="C43" s="60"/>
      <c r="D43" s="60"/>
      <c r="E43" s="44"/>
      <c r="F43" s="44"/>
      <c r="G43" s="44"/>
    </row>
    <row r="44" spans="1:7" x14ac:dyDescent="0.25">
      <c r="A44" s="66"/>
      <c r="B44" s="60"/>
      <c r="C44" s="60"/>
      <c r="D44" s="60"/>
      <c r="E44" s="44"/>
      <c r="F44" s="44"/>
      <c r="G44" s="44"/>
    </row>
    <row r="45" spans="1:7" x14ac:dyDescent="0.25">
      <c r="A45" s="66"/>
      <c r="B45" s="60"/>
      <c r="C45" s="60"/>
      <c r="D45" s="60"/>
      <c r="E45" s="44"/>
      <c r="F45" s="44"/>
      <c r="G45" s="44"/>
    </row>
    <row r="46" spans="1:7" x14ac:dyDescent="0.25">
      <c r="A46" s="66"/>
      <c r="B46" s="60"/>
      <c r="C46" s="60"/>
      <c r="D46" s="60"/>
      <c r="E46" s="44"/>
      <c r="F46" s="44"/>
      <c r="G46" s="44"/>
    </row>
    <row r="47" spans="1:7" x14ac:dyDescent="0.25">
      <c r="A47" s="66"/>
      <c r="B47" s="60"/>
      <c r="C47" s="60"/>
      <c r="D47" s="60"/>
      <c r="E47" s="44"/>
      <c r="F47" s="44"/>
      <c r="G47" s="44"/>
    </row>
    <row r="48" spans="1:7" x14ac:dyDescent="0.25">
      <c r="A48" s="66"/>
      <c r="B48" s="60"/>
      <c r="C48" s="60"/>
      <c r="D48" s="60"/>
      <c r="E48" s="44"/>
      <c r="F48" s="44"/>
      <c r="G48" s="44"/>
    </row>
    <row r="49" spans="1:45" x14ac:dyDescent="0.25">
      <c r="A49" s="66"/>
      <c r="B49" s="60"/>
      <c r="C49" s="60"/>
      <c r="D49" s="60"/>
      <c r="E49" s="44"/>
      <c r="F49" s="44"/>
      <c r="G49" s="44"/>
    </row>
    <row r="50" spans="1:45" ht="15.75" thickBot="1" x14ac:dyDescent="0.3">
      <c r="A50" s="66"/>
      <c r="B50" s="60"/>
      <c r="C50" s="60"/>
      <c r="D50" s="60"/>
      <c r="E50" s="44"/>
      <c r="F50" s="44"/>
      <c r="G50" s="44"/>
    </row>
    <row r="51" spans="1:45" ht="19.5" thickBot="1" x14ac:dyDescent="0.35">
      <c r="H51" s="269" t="s">
        <v>232</v>
      </c>
      <c r="I51" s="269"/>
      <c r="J51" s="269"/>
      <c r="K51" s="269"/>
      <c r="L51" s="269"/>
      <c r="M51" s="269"/>
      <c r="N51" s="269"/>
      <c r="O51" s="269"/>
      <c r="P51" s="270">
        <v>2013</v>
      </c>
      <c r="Q51" s="269"/>
      <c r="R51" s="269"/>
      <c r="S51" s="269"/>
      <c r="T51" s="269"/>
      <c r="U51" s="271"/>
      <c r="V51" s="271" t="s">
        <v>233</v>
      </c>
      <c r="W51" s="272" t="s">
        <v>263</v>
      </c>
      <c r="X51" s="272">
        <v>2014</v>
      </c>
      <c r="AC51" s="269" t="s">
        <v>232</v>
      </c>
      <c r="AD51" s="269"/>
      <c r="AE51" s="269"/>
      <c r="AF51" s="269"/>
      <c r="AG51" s="269"/>
      <c r="AH51" s="269"/>
      <c r="AI51" s="269"/>
      <c r="AJ51" s="269"/>
      <c r="AK51" s="270">
        <v>2014</v>
      </c>
      <c r="AL51" s="269"/>
      <c r="AM51" s="269"/>
      <c r="AN51" s="269"/>
      <c r="AO51" s="269"/>
      <c r="AP51" s="271"/>
      <c r="AQ51" s="271" t="s">
        <v>233</v>
      </c>
      <c r="AR51" s="272" t="s">
        <v>234</v>
      </c>
      <c r="AS51" s="272">
        <v>2014</v>
      </c>
    </row>
    <row r="52" spans="1:45" x14ac:dyDescent="0.25">
      <c r="H52" s="228" t="s">
        <v>235</v>
      </c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9"/>
      <c r="V52" s="227"/>
      <c r="W52" s="227"/>
      <c r="X52" s="227"/>
      <c r="AC52" s="228" t="s">
        <v>235</v>
      </c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9"/>
      <c r="AQ52" s="227"/>
      <c r="AR52" s="227"/>
      <c r="AS52" s="227"/>
    </row>
    <row r="53" spans="1:45" ht="15.75" thickBot="1" x14ac:dyDescent="0.3">
      <c r="H53" s="227"/>
      <c r="I53" s="227"/>
      <c r="J53" s="305" t="s">
        <v>236</v>
      </c>
      <c r="K53" s="306"/>
      <c r="L53" s="306"/>
      <c r="M53" s="307"/>
      <c r="N53" s="308" t="s">
        <v>237</v>
      </c>
      <c r="O53" s="309"/>
      <c r="P53" s="309"/>
      <c r="Q53" s="310"/>
      <c r="R53" s="227"/>
      <c r="S53" s="227"/>
      <c r="T53" s="227"/>
      <c r="U53" s="229"/>
      <c r="V53" s="227"/>
      <c r="W53" s="227"/>
      <c r="X53" s="227"/>
      <c r="AC53" s="227"/>
      <c r="AD53" s="227"/>
      <c r="AE53" s="305" t="s">
        <v>236</v>
      </c>
      <c r="AF53" s="306"/>
      <c r="AG53" s="306"/>
      <c r="AH53" s="307"/>
      <c r="AI53" s="308" t="s">
        <v>237</v>
      </c>
      <c r="AJ53" s="309"/>
      <c r="AK53" s="309"/>
      <c r="AL53" s="310"/>
      <c r="AM53" s="227"/>
      <c r="AN53" s="227"/>
      <c r="AO53" s="227"/>
      <c r="AP53" s="229"/>
      <c r="AQ53" s="227"/>
      <c r="AR53" s="227"/>
      <c r="AS53" s="227"/>
    </row>
    <row r="54" spans="1:45" ht="94.5" thickBot="1" x14ac:dyDescent="0.3">
      <c r="H54" s="304" t="s">
        <v>238</v>
      </c>
      <c r="I54" s="290"/>
      <c r="J54" s="291" t="s">
        <v>239</v>
      </c>
      <c r="K54" s="290" t="s">
        <v>240</v>
      </c>
      <c r="L54" s="290" t="s">
        <v>241</v>
      </c>
      <c r="M54" s="292" t="s">
        <v>242</v>
      </c>
      <c r="N54" s="291" t="s">
        <v>243</v>
      </c>
      <c r="O54" s="290" t="s">
        <v>244</v>
      </c>
      <c r="P54" s="290" t="s">
        <v>245</v>
      </c>
      <c r="Q54" s="292" t="s">
        <v>246</v>
      </c>
      <c r="R54" s="293" t="s">
        <v>247</v>
      </c>
      <c r="S54" s="294" t="s">
        <v>248</v>
      </c>
      <c r="T54" s="295" t="s">
        <v>249</v>
      </c>
      <c r="U54" s="296" t="s">
        <v>250</v>
      </c>
      <c r="V54" s="291" t="s">
        <v>251</v>
      </c>
      <c r="W54" s="292" t="s">
        <v>252</v>
      </c>
      <c r="X54" s="297" t="s">
        <v>249</v>
      </c>
      <c r="AC54" s="289" t="s">
        <v>238</v>
      </c>
      <c r="AD54" s="290"/>
      <c r="AE54" s="291" t="s">
        <v>239</v>
      </c>
      <c r="AF54" s="290" t="s">
        <v>240</v>
      </c>
      <c r="AG54" s="290" t="s">
        <v>241</v>
      </c>
      <c r="AH54" s="292" t="s">
        <v>242</v>
      </c>
      <c r="AI54" s="291" t="s">
        <v>243</v>
      </c>
      <c r="AJ54" s="290" t="s">
        <v>244</v>
      </c>
      <c r="AK54" s="290" t="s">
        <v>245</v>
      </c>
      <c r="AL54" s="292" t="s">
        <v>246</v>
      </c>
      <c r="AM54" s="293" t="s">
        <v>247</v>
      </c>
      <c r="AN54" s="294" t="s">
        <v>248</v>
      </c>
      <c r="AO54" s="295" t="s">
        <v>249</v>
      </c>
      <c r="AP54" s="296" t="s">
        <v>250</v>
      </c>
      <c r="AQ54" s="291" t="s">
        <v>251</v>
      </c>
      <c r="AR54" s="292" t="s">
        <v>252</v>
      </c>
      <c r="AS54" s="297" t="s">
        <v>249</v>
      </c>
    </row>
    <row r="55" spans="1:45" ht="15.75" thickBot="1" x14ac:dyDescent="0.3">
      <c r="H55" s="298"/>
      <c r="I55" s="299"/>
      <c r="J55" s="300">
        <v>2013</v>
      </c>
      <c r="K55" s="299">
        <v>2012</v>
      </c>
      <c r="L55" s="299">
        <v>2012</v>
      </c>
      <c r="M55" s="301">
        <v>2011</v>
      </c>
      <c r="N55" s="300">
        <v>2010</v>
      </c>
      <c r="O55" s="299">
        <v>2009</v>
      </c>
      <c r="P55" s="299">
        <v>2008</v>
      </c>
      <c r="Q55" s="301">
        <v>2007</v>
      </c>
      <c r="R55" s="284"/>
      <c r="S55" s="285"/>
      <c r="T55" s="286"/>
      <c r="U55" s="302"/>
      <c r="V55" s="282"/>
      <c r="W55" s="281"/>
      <c r="X55" s="303"/>
      <c r="AC55" s="298"/>
      <c r="AD55" s="299"/>
      <c r="AE55" s="300">
        <v>2014</v>
      </c>
      <c r="AF55" s="299">
        <v>2013</v>
      </c>
      <c r="AG55" s="299">
        <v>2013</v>
      </c>
      <c r="AH55" s="301">
        <v>2012</v>
      </c>
      <c r="AI55" s="300">
        <v>2011</v>
      </c>
      <c r="AJ55" s="299">
        <v>2010</v>
      </c>
      <c r="AK55" s="299">
        <v>2009</v>
      </c>
      <c r="AL55" s="301">
        <v>2008</v>
      </c>
      <c r="AM55" s="284"/>
      <c r="AN55" s="285"/>
      <c r="AO55" s="286"/>
      <c r="AP55" s="302"/>
      <c r="AQ55" s="282"/>
      <c r="AR55" s="281"/>
      <c r="AS55" s="303"/>
    </row>
    <row r="56" spans="1:45" x14ac:dyDescent="0.25">
      <c r="H56" s="278" t="s">
        <v>253</v>
      </c>
      <c r="I56" s="255">
        <v>6</v>
      </c>
      <c r="J56" s="253">
        <v>0</v>
      </c>
      <c r="K56" s="246">
        <v>0</v>
      </c>
      <c r="L56" s="246">
        <v>0</v>
      </c>
      <c r="M56" s="254">
        <v>0</v>
      </c>
      <c r="N56" s="250">
        <v>0</v>
      </c>
      <c r="O56" s="245">
        <v>0</v>
      </c>
      <c r="P56" s="245">
        <v>0</v>
      </c>
      <c r="Q56" s="251">
        <v>0</v>
      </c>
      <c r="R56" s="266">
        <v>0</v>
      </c>
      <c r="S56" s="267">
        <v>0</v>
      </c>
      <c r="T56" s="268">
        <v>0</v>
      </c>
      <c r="U56" s="238">
        <v>0.13333333333333333</v>
      </c>
      <c r="V56" s="239">
        <v>0</v>
      </c>
      <c r="W56" s="240">
        <v>0</v>
      </c>
      <c r="X56" s="279">
        <v>0</v>
      </c>
      <c r="AC56" s="278" t="s">
        <v>253</v>
      </c>
      <c r="AD56" s="255">
        <v>6</v>
      </c>
      <c r="AE56" s="253">
        <v>0</v>
      </c>
      <c r="AF56" s="246">
        <v>0</v>
      </c>
      <c r="AG56" s="246">
        <v>0</v>
      </c>
      <c r="AH56" s="254">
        <v>0</v>
      </c>
      <c r="AI56" s="250">
        <v>0</v>
      </c>
      <c r="AJ56" s="245">
        <v>0</v>
      </c>
      <c r="AK56" s="245">
        <v>0</v>
      </c>
      <c r="AL56" s="251">
        <v>0</v>
      </c>
      <c r="AM56" s="266">
        <v>0</v>
      </c>
      <c r="AN56" s="267">
        <v>0</v>
      </c>
      <c r="AO56" s="268">
        <v>0</v>
      </c>
      <c r="AP56" s="238">
        <v>0.13333333333333333</v>
      </c>
      <c r="AQ56" s="239">
        <v>0</v>
      </c>
      <c r="AR56" s="240">
        <v>0</v>
      </c>
      <c r="AS56" s="279">
        <v>0</v>
      </c>
    </row>
    <row r="57" spans="1:45" x14ac:dyDescent="0.25">
      <c r="H57" s="278" t="s">
        <v>254</v>
      </c>
      <c r="I57" s="255">
        <v>13</v>
      </c>
      <c r="J57" s="253">
        <v>0</v>
      </c>
      <c r="K57" s="246">
        <v>0</v>
      </c>
      <c r="L57" s="246">
        <v>0</v>
      </c>
      <c r="M57" s="254">
        <v>0</v>
      </c>
      <c r="N57" s="250">
        <v>0</v>
      </c>
      <c r="O57" s="245">
        <v>0</v>
      </c>
      <c r="P57" s="245">
        <v>0</v>
      </c>
      <c r="Q57" s="251">
        <v>0</v>
      </c>
      <c r="R57" s="266">
        <v>0</v>
      </c>
      <c r="S57" s="267">
        <v>0</v>
      </c>
      <c r="T57" s="268">
        <v>0</v>
      </c>
      <c r="U57" s="238">
        <v>0.28888888888888886</v>
      </c>
      <c r="V57" s="239">
        <v>0</v>
      </c>
      <c r="W57" s="240">
        <v>0</v>
      </c>
      <c r="X57" s="279">
        <v>0</v>
      </c>
      <c r="AC57" s="278" t="s">
        <v>254</v>
      </c>
      <c r="AD57" s="255">
        <v>13</v>
      </c>
      <c r="AE57" s="253">
        <v>0</v>
      </c>
      <c r="AF57" s="246">
        <v>0</v>
      </c>
      <c r="AG57" s="246">
        <v>0</v>
      </c>
      <c r="AH57" s="254">
        <v>0</v>
      </c>
      <c r="AI57" s="250">
        <v>0</v>
      </c>
      <c r="AJ57" s="245">
        <v>0</v>
      </c>
      <c r="AK57" s="245">
        <v>0</v>
      </c>
      <c r="AL57" s="251">
        <v>0</v>
      </c>
      <c r="AM57" s="266">
        <v>0</v>
      </c>
      <c r="AN57" s="267">
        <v>0</v>
      </c>
      <c r="AO57" s="268">
        <v>0</v>
      </c>
      <c r="AP57" s="238">
        <v>0.28888888888888886</v>
      </c>
      <c r="AQ57" s="239">
        <v>0</v>
      </c>
      <c r="AR57" s="240">
        <v>0</v>
      </c>
      <c r="AS57" s="279">
        <v>0</v>
      </c>
    </row>
    <row r="58" spans="1:45" x14ac:dyDescent="0.25">
      <c r="H58" s="278" t="s">
        <v>255</v>
      </c>
      <c r="I58" s="255">
        <v>21</v>
      </c>
      <c r="J58" s="253">
        <v>0</v>
      </c>
      <c r="K58" s="246">
        <v>0</v>
      </c>
      <c r="L58" s="246">
        <v>0</v>
      </c>
      <c r="M58" s="254">
        <v>0</v>
      </c>
      <c r="N58" s="250">
        <v>0</v>
      </c>
      <c r="O58" s="245">
        <v>1</v>
      </c>
      <c r="P58" s="245">
        <v>0</v>
      </c>
      <c r="Q58" s="251">
        <v>0</v>
      </c>
      <c r="R58" s="266">
        <v>0</v>
      </c>
      <c r="S58" s="267">
        <v>1</v>
      </c>
      <c r="T58" s="268">
        <v>1</v>
      </c>
      <c r="U58" s="238">
        <v>0.46666666666666667</v>
      </c>
      <c r="V58" s="239">
        <v>0</v>
      </c>
      <c r="W58" s="240">
        <v>0.46666666666666667</v>
      </c>
      <c r="X58" s="279">
        <v>0.46666666666666667</v>
      </c>
      <c r="AC58" s="278" t="s">
        <v>255</v>
      </c>
      <c r="AD58" s="255">
        <v>21</v>
      </c>
      <c r="AE58" s="253">
        <v>0</v>
      </c>
      <c r="AF58" s="246">
        <v>0</v>
      </c>
      <c r="AG58" s="246">
        <v>1</v>
      </c>
      <c r="AH58" s="254">
        <v>0</v>
      </c>
      <c r="AI58" s="250">
        <v>0</v>
      </c>
      <c r="AJ58" s="245">
        <v>1</v>
      </c>
      <c r="AK58" s="245">
        <v>1</v>
      </c>
      <c r="AL58" s="251">
        <v>0</v>
      </c>
      <c r="AM58" s="266">
        <v>1</v>
      </c>
      <c r="AN58" s="267">
        <v>2</v>
      </c>
      <c r="AO58" s="268">
        <v>3</v>
      </c>
      <c r="AP58" s="238">
        <v>0.46666666666666667</v>
      </c>
      <c r="AQ58" s="239">
        <v>0.46666666666666667</v>
      </c>
      <c r="AR58" s="240">
        <v>0.93333333333333335</v>
      </c>
      <c r="AS58" s="279">
        <v>1.4</v>
      </c>
    </row>
    <row r="59" spans="1:45" x14ac:dyDescent="0.25">
      <c r="H59" s="278" t="s">
        <v>256</v>
      </c>
      <c r="I59" s="255">
        <v>29</v>
      </c>
      <c r="J59" s="253">
        <v>0</v>
      </c>
      <c r="K59" s="246">
        <v>0</v>
      </c>
      <c r="L59" s="246">
        <v>0</v>
      </c>
      <c r="M59" s="254">
        <v>1</v>
      </c>
      <c r="N59" s="250">
        <v>2</v>
      </c>
      <c r="O59" s="245">
        <v>0</v>
      </c>
      <c r="P59" s="245">
        <v>0</v>
      </c>
      <c r="Q59" s="251">
        <v>0</v>
      </c>
      <c r="R59" s="266">
        <v>1</v>
      </c>
      <c r="S59" s="267">
        <v>2</v>
      </c>
      <c r="T59" s="268">
        <v>3</v>
      </c>
      <c r="U59" s="238">
        <v>0.64444444444444449</v>
      </c>
      <c r="V59" s="239">
        <v>0.64444444444444449</v>
      </c>
      <c r="W59" s="240">
        <v>1.288888888888889</v>
      </c>
      <c r="X59" s="279">
        <v>1.9333333333333336</v>
      </c>
      <c r="AC59" s="278" t="s">
        <v>256</v>
      </c>
      <c r="AD59" s="255">
        <v>29</v>
      </c>
      <c r="AE59" s="253">
        <v>0</v>
      </c>
      <c r="AF59" s="246">
        <v>0</v>
      </c>
      <c r="AG59" s="246">
        <v>0</v>
      </c>
      <c r="AH59" s="254">
        <v>1</v>
      </c>
      <c r="AI59" s="250">
        <v>0</v>
      </c>
      <c r="AJ59" s="245">
        <v>2</v>
      </c>
      <c r="AK59" s="245">
        <v>1</v>
      </c>
      <c r="AL59" s="251">
        <v>0</v>
      </c>
      <c r="AM59" s="266">
        <v>1</v>
      </c>
      <c r="AN59" s="267">
        <v>3</v>
      </c>
      <c r="AO59" s="268">
        <v>4</v>
      </c>
      <c r="AP59" s="238">
        <v>0.64444444444444449</v>
      </c>
      <c r="AQ59" s="239">
        <v>0.64444444444444449</v>
      </c>
      <c r="AR59" s="240">
        <v>1.9333333333333336</v>
      </c>
      <c r="AS59" s="279">
        <v>2.5777777777777779</v>
      </c>
    </row>
    <row r="60" spans="1:45" x14ac:dyDescent="0.25">
      <c r="H60" s="278" t="s">
        <v>257</v>
      </c>
      <c r="I60" s="255">
        <v>37</v>
      </c>
      <c r="J60" s="253">
        <v>0</v>
      </c>
      <c r="K60" s="246">
        <v>0</v>
      </c>
      <c r="L60" s="246">
        <v>3</v>
      </c>
      <c r="M60" s="254">
        <v>1</v>
      </c>
      <c r="N60" s="250">
        <v>0</v>
      </c>
      <c r="O60" s="245">
        <v>2</v>
      </c>
      <c r="P60" s="245">
        <v>1</v>
      </c>
      <c r="Q60" s="251">
        <v>0</v>
      </c>
      <c r="R60" s="266">
        <v>4</v>
      </c>
      <c r="S60" s="267">
        <v>3</v>
      </c>
      <c r="T60" s="268">
        <v>7</v>
      </c>
      <c r="U60" s="238">
        <v>0.82222222222222219</v>
      </c>
      <c r="V60" s="239">
        <v>3.2888888888888888</v>
      </c>
      <c r="W60" s="240">
        <v>2.4666666666666668</v>
      </c>
      <c r="X60" s="279">
        <v>5.7555555555555555</v>
      </c>
      <c r="AC60" s="278" t="s">
        <v>257</v>
      </c>
      <c r="AD60" s="255">
        <v>37</v>
      </c>
      <c r="AE60" s="253">
        <v>0</v>
      </c>
      <c r="AF60" s="246">
        <v>0</v>
      </c>
      <c r="AG60" s="246">
        <v>2</v>
      </c>
      <c r="AH60" s="254">
        <v>3</v>
      </c>
      <c r="AI60" s="250">
        <v>0</v>
      </c>
      <c r="AJ60" s="245">
        <v>2</v>
      </c>
      <c r="AK60" s="245">
        <v>2</v>
      </c>
      <c r="AL60" s="251">
        <v>0</v>
      </c>
      <c r="AM60" s="266">
        <v>5</v>
      </c>
      <c r="AN60" s="267">
        <v>4</v>
      </c>
      <c r="AO60" s="268">
        <v>9</v>
      </c>
      <c r="AP60" s="238">
        <v>0.82222222222222219</v>
      </c>
      <c r="AQ60" s="239">
        <v>4.1111111111111107</v>
      </c>
      <c r="AR60" s="240">
        <v>3.2888888888888888</v>
      </c>
      <c r="AS60" s="279">
        <v>7.3999999999999995</v>
      </c>
    </row>
    <row r="61" spans="1:45" ht="15.75" thickBot="1" x14ac:dyDescent="0.3">
      <c r="H61" s="278" t="s">
        <v>258</v>
      </c>
      <c r="I61" s="255">
        <v>45</v>
      </c>
      <c r="J61" s="253">
        <v>0</v>
      </c>
      <c r="K61" s="246">
        <v>1</v>
      </c>
      <c r="L61" s="246">
        <v>5</v>
      </c>
      <c r="M61" s="254">
        <v>14</v>
      </c>
      <c r="N61" s="250">
        <v>14</v>
      </c>
      <c r="O61" s="245">
        <v>14</v>
      </c>
      <c r="P61" s="245">
        <v>17</v>
      </c>
      <c r="Q61" s="251">
        <v>0</v>
      </c>
      <c r="R61" s="266">
        <v>20</v>
      </c>
      <c r="S61" s="267">
        <v>45</v>
      </c>
      <c r="T61" s="268">
        <v>65</v>
      </c>
      <c r="U61" s="241">
        <v>1</v>
      </c>
      <c r="V61" s="239">
        <v>20</v>
      </c>
      <c r="W61" s="240">
        <v>45</v>
      </c>
      <c r="X61" s="279">
        <v>65</v>
      </c>
      <c r="AC61" s="278" t="s">
        <v>258</v>
      </c>
      <c r="AD61" s="255">
        <v>45</v>
      </c>
      <c r="AE61" s="253">
        <v>0</v>
      </c>
      <c r="AF61" s="246">
        <v>2</v>
      </c>
      <c r="AG61" s="246">
        <v>3</v>
      </c>
      <c r="AH61" s="254">
        <v>7</v>
      </c>
      <c r="AI61" s="250">
        <v>13</v>
      </c>
      <c r="AJ61" s="245">
        <v>13</v>
      </c>
      <c r="AK61" s="245">
        <v>14</v>
      </c>
      <c r="AL61" s="251">
        <v>0</v>
      </c>
      <c r="AM61" s="266">
        <v>12</v>
      </c>
      <c r="AN61" s="267">
        <v>40</v>
      </c>
      <c r="AO61" s="268">
        <v>52</v>
      </c>
      <c r="AP61" s="241">
        <v>1</v>
      </c>
      <c r="AQ61" s="239">
        <v>12</v>
      </c>
      <c r="AR61" s="240">
        <v>40</v>
      </c>
      <c r="AS61" s="279">
        <v>52</v>
      </c>
    </row>
    <row r="62" spans="1:45" ht="16.5" thickTop="1" thickBot="1" x14ac:dyDescent="0.3">
      <c r="H62" s="280" t="s">
        <v>249</v>
      </c>
      <c r="I62" s="281"/>
      <c r="J62" s="282">
        <v>0</v>
      </c>
      <c r="K62" s="281">
        <v>1</v>
      </c>
      <c r="L62" s="281">
        <v>8</v>
      </c>
      <c r="M62" s="283">
        <v>16</v>
      </c>
      <c r="N62" s="282">
        <v>16</v>
      </c>
      <c r="O62" s="281">
        <v>17</v>
      </c>
      <c r="P62" s="281">
        <v>18</v>
      </c>
      <c r="Q62" s="283">
        <v>0</v>
      </c>
      <c r="R62" s="284">
        <v>25</v>
      </c>
      <c r="S62" s="285">
        <v>51</v>
      </c>
      <c r="T62" s="286">
        <v>76</v>
      </c>
      <c r="U62" s="287"/>
      <c r="V62" s="249">
        <v>23.933333333333334</v>
      </c>
      <c r="W62" s="249">
        <v>49.222222222222221</v>
      </c>
      <c r="X62" s="288">
        <v>73.155555555555551</v>
      </c>
      <c r="AC62" s="280" t="s">
        <v>249</v>
      </c>
      <c r="AD62" s="281"/>
      <c r="AE62" s="282">
        <v>0</v>
      </c>
      <c r="AF62" s="281">
        <v>2</v>
      </c>
      <c r="AG62" s="281">
        <v>6</v>
      </c>
      <c r="AH62" s="283">
        <v>11</v>
      </c>
      <c r="AI62" s="282">
        <v>13</v>
      </c>
      <c r="AJ62" s="281">
        <v>18</v>
      </c>
      <c r="AK62" s="281">
        <v>18</v>
      </c>
      <c r="AL62" s="283">
        <v>0</v>
      </c>
      <c r="AM62" s="284">
        <v>19</v>
      </c>
      <c r="AN62" s="285">
        <v>49</v>
      </c>
      <c r="AO62" s="286">
        <v>68</v>
      </c>
      <c r="AP62" s="287"/>
      <c r="AQ62" s="249">
        <v>17.222222222222221</v>
      </c>
      <c r="AR62" s="249">
        <v>46.155555555555559</v>
      </c>
      <c r="AS62" s="288">
        <v>63.37777777777778</v>
      </c>
    </row>
    <row r="63" spans="1:45" x14ac:dyDescent="0.25"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9"/>
      <c r="V63" s="227"/>
      <c r="W63" s="227"/>
      <c r="X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9"/>
      <c r="AQ63" s="227"/>
      <c r="AR63" s="227"/>
      <c r="AS63" s="227"/>
    </row>
    <row r="64" spans="1:45" ht="45" x14ac:dyDescent="0.25">
      <c r="H64" s="244" t="s">
        <v>259</v>
      </c>
      <c r="I64" s="231"/>
      <c r="J64" s="230" t="s">
        <v>239</v>
      </c>
      <c r="K64" s="231" t="s">
        <v>240</v>
      </c>
      <c r="L64" s="231" t="s">
        <v>241</v>
      </c>
      <c r="M64" s="247" t="s">
        <v>242</v>
      </c>
      <c r="N64" s="231" t="s">
        <v>243</v>
      </c>
      <c r="O64" s="231" t="s">
        <v>244</v>
      </c>
      <c r="P64" s="231" t="s">
        <v>245</v>
      </c>
      <c r="Q64" s="231" t="s">
        <v>246</v>
      </c>
      <c r="R64" s="260" t="s">
        <v>247</v>
      </c>
      <c r="S64" s="261" t="s">
        <v>248</v>
      </c>
      <c r="T64" s="262" t="s">
        <v>249</v>
      </c>
      <c r="U64" s="232" t="s">
        <v>250</v>
      </c>
      <c r="V64" s="230" t="s">
        <v>251</v>
      </c>
      <c r="W64" s="231" t="s">
        <v>252</v>
      </c>
      <c r="X64" s="232" t="s">
        <v>249</v>
      </c>
      <c r="AC64" s="244" t="s">
        <v>259</v>
      </c>
      <c r="AD64" s="231"/>
      <c r="AE64" s="230" t="s">
        <v>239</v>
      </c>
      <c r="AF64" s="231" t="s">
        <v>240</v>
      </c>
      <c r="AG64" s="231" t="s">
        <v>241</v>
      </c>
      <c r="AH64" s="247" t="s">
        <v>242</v>
      </c>
      <c r="AI64" s="231" t="s">
        <v>243</v>
      </c>
      <c r="AJ64" s="231" t="s">
        <v>244</v>
      </c>
      <c r="AK64" s="231" t="s">
        <v>245</v>
      </c>
      <c r="AL64" s="231" t="s">
        <v>246</v>
      </c>
      <c r="AM64" s="260" t="s">
        <v>247</v>
      </c>
      <c r="AN64" s="261" t="s">
        <v>248</v>
      </c>
      <c r="AO64" s="262" t="s">
        <v>249</v>
      </c>
      <c r="AP64" s="232" t="s">
        <v>250</v>
      </c>
      <c r="AQ64" s="230" t="s">
        <v>251</v>
      </c>
      <c r="AR64" s="231" t="s">
        <v>252</v>
      </c>
      <c r="AS64" s="232" t="s">
        <v>249</v>
      </c>
    </row>
    <row r="65" spans="8:45" x14ac:dyDescent="0.25">
      <c r="H65" s="230"/>
      <c r="I65" s="231"/>
      <c r="J65" s="230">
        <v>2013</v>
      </c>
      <c r="K65" s="231">
        <v>2012</v>
      </c>
      <c r="L65" s="231">
        <v>2012</v>
      </c>
      <c r="M65" s="247">
        <v>2011</v>
      </c>
      <c r="N65" s="230">
        <v>2010</v>
      </c>
      <c r="O65" s="231">
        <v>2009</v>
      </c>
      <c r="P65" s="231">
        <v>2008</v>
      </c>
      <c r="Q65" s="247">
        <v>2007</v>
      </c>
      <c r="R65" s="263">
        <v>0</v>
      </c>
      <c r="S65" s="264">
        <v>0</v>
      </c>
      <c r="T65" s="265">
        <v>0</v>
      </c>
      <c r="U65" s="232">
        <v>0</v>
      </c>
      <c r="V65" s="233">
        <v>0</v>
      </c>
      <c r="W65" s="234">
        <v>0</v>
      </c>
      <c r="X65" s="235">
        <v>0</v>
      </c>
      <c r="AC65" s="230"/>
      <c r="AD65" s="231"/>
      <c r="AE65" s="230">
        <v>2014</v>
      </c>
      <c r="AF65" s="231">
        <v>2013</v>
      </c>
      <c r="AG65" s="231">
        <v>2013</v>
      </c>
      <c r="AH65" s="247">
        <v>2012</v>
      </c>
      <c r="AI65" s="230">
        <v>2011</v>
      </c>
      <c r="AJ65" s="231">
        <v>2010</v>
      </c>
      <c r="AK65" s="231">
        <v>2009</v>
      </c>
      <c r="AL65" s="247">
        <v>2008</v>
      </c>
      <c r="AM65" s="263">
        <v>0</v>
      </c>
      <c r="AN65" s="264">
        <v>0</v>
      </c>
      <c r="AO65" s="265">
        <v>0</v>
      </c>
      <c r="AP65" s="232">
        <v>0</v>
      </c>
      <c r="AQ65" s="233">
        <v>0</v>
      </c>
      <c r="AR65" s="234">
        <v>0</v>
      </c>
      <c r="AS65" s="235">
        <v>0</v>
      </c>
    </row>
    <row r="66" spans="8:45" x14ac:dyDescent="0.25">
      <c r="H66" s="236" t="s">
        <v>253</v>
      </c>
      <c r="I66" s="258">
        <v>6</v>
      </c>
      <c r="J66" s="256"/>
      <c r="K66" s="237"/>
      <c r="L66" s="237"/>
      <c r="M66" s="257"/>
      <c r="N66" s="256"/>
      <c r="O66" s="237"/>
      <c r="P66" s="237"/>
      <c r="Q66" s="257"/>
      <c r="R66" s="266">
        <v>0</v>
      </c>
      <c r="S66" s="267">
        <v>0</v>
      </c>
      <c r="T66" s="268">
        <v>0</v>
      </c>
      <c r="U66" s="238">
        <v>0.13333333333333333</v>
      </c>
      <c r="V66" s="239">
        <v>0</v>
      </c>
      <c r="W66" s="240">
        <v>0</v>
      </c>
      <c r="X66" s="241">
        <v>0</v>
      </c>
      <c r="AC66" s="236" t="s">
        <v>253</v>
      </c>
      <c r="AD66" s="258">
        <v>6</v>
      </c>
      <c r="AE66" s="256"/>
      <c r="AF66" s="237"/>
      <c r="AG66" s="237"/>
      <c r="AH66" s="257"/>
      <c r="AI66" s="256"/>
      <c r="AJ66" s="237"/>
      <c r="AK66" s="237"/>
      <c r="AL66" s="257"/>
      <c r="AM66" s="266">
        <v>0</v>
      </c>
      <c r="AN66" s="267">
        <v>0</v>
      </c>
      <c r="AO66" s="268">
        <v>0</v>
      </c>
      <c r="AP66" s="238">
        <v>0.13333333333333333</v>
      </c>
      <c r="AQ66" s="239">
        <v>0</v>
      </c>
      <c r="AR66" s="240">
        <v>0</v>
      </c>
      <c r="AS66" s="241">
        <v>0</v>
      </c>
    </row>
    <row r="67" spans="8:45" x14ac:dyDescent="0.25">
      <c r="H67" s="236" t="s">
        <v>254</v>
      </c>
      <c r="I67" s="238">
        <v>13</v>
      </c>
      <c r="J67" s="256"/>
      <c r="K67" s="237"/>
      <c r="L67" s="237"/>
      <c r="M67" s="257"/>
      <c r="N67" s="256"/>
      <c r="O67" s="237"/>
      <c r="P67" s="237"/>
      <c r="Q67" s="257"/>
      <c r="R67" s="266">
        <v>0</v>
      </c>
      <c r="S67" s="267">
        <v>0</v>
      </c>
      <c r="T67" s="268">
        <v>0</v>
      </c>
      <c r="U67" s="238">
        <v>0.28888888888888886</v>
      </c>
      <c r="V67" s="239">
        <v>0</v>
      </c>
      <c r="W67" s="240">
        <v>0</v>
      </c>
      <c r="X67" s="241">
        <v>0</v>
      </c>
      <c r="AC67" s="236" t="s">
        <v>254</v>
      </c>
      <c r="AD67" s="238">
        <v>13</v>
      </c>
      <c r="AE67" s="256"/>
      <c r="AF67" s="237"/>
      <c r="AG67" s="237"/>
      <c r="AH67" s="257"/>
      <c r="AI67" s="256"/>
      <c r="AJ67" s="237"/>
      <c r="AK67" s="237"/>
      <c r="AL67" s="257"/>
      <c r="AM67" s="266">
        <v>0</v>
      </c>
      <c r="AN67" s="267">
        <v>0</v>
      </c>
      <c r="AO67" s="268">
        <v>0</v>
      </c>
      <c r="AP67" s="238">
        <v>0.28888888888888886</v>
      </c>
      <c r="AQ67" s="239">
        <v>0</v>
      </c>
      <c r="AR67" s="240">
        <v>0</v>
      </c>
      <c r="AS67" s="241">
        <v>0</v>
      </c>
    </row>
    <row r="68" spans="8:45" x14ac:dyDescent="0.25">
      <c r="H68" s="236" t="s">
        <v>255</v>
      </c>
      <c r="I68" s="238">
        <v>21</v>
      </c>
      <c r="J68" s="256"/>
      <c r="K68" s="237"/>
      <c r="L68" s="237"/>
      <c r="M68" s="257"/>
      <c r="N68" s="256"/>
      <c r="O68" s="237">
        <v>1</v>
      </c>
      <c r="P68" s="237"/>
      <c r="Q68" s="257"/>
      <c r="R68" s="266">
        <v>0</v>
      </c>
      <c r="S68" s="267">
        <v>1</v>
      </c>
      <c r="T68" s="268">
        <v>1</v>
      </c>
      <c r="U68" s="238">
        <v>0.46666666666666667</v>
      </c>
      <c r="V68" s="239">
        <v>0</v>
      </c>
      <c r="W68" s="240">
        <v>0.46666666666666667</v>
      </c>
      <c r="X68" s="241">
        <v>0.46666666666666667</v>
      </c>
      <c r="AC68" s="236" t="s">
        <v>255</v>
      </c>
      <c r="AD68" s="238">
        <v>21</v>
      </c>
      <c r="AE68" s="256"/>
      <c r="AF68" s="237"/>
      <c r="AG68" s="237"/>
      <c r="AH68" s="257"/>
      <c r="AI68" s="256"/>
      <c r="AJ68" s="237"/>
      <c r="AK68" s="237">
        <v>1</v>
      </c>
      <c r="AL68" s="257"/>
      <c r="AM68" s="266">
        <v>0</v>
      </c>
      <c r="AN68" s="267">
        <v>1</v>
      </c>
      <c r="AO68" s="268">
        <v>1</v>
      </c>
      <c r="AP68" s="238">
        <v>0.46666666666666667</v>
      </c>
      <c r="AQ68" s="239">
        <v>0</v>
      </c>
      <c r="AR68" s="240">
        <v>0.46666666666666667</v>
      </c>
      <c r="AS68" s="241">
        <v>0.46666666666666667</v>
      </c>
    </row>
    <row r="69" spans="8:45" x14ac:dyDescent="0.25">
      <c r="H69" s="236" t="s">
        <v>256</v>
      </c>
      <c r="I69" s="238">
        <v>29</v>
      </c>
      <c r="J69" s="256"/>
      <c r="K69" s="237"/>
      <c r="L69" s="237"/>
      <c r="M69" s="257"/>
      <c r="N69" s="256">
        <v>1</v>
      </c>
      <c r="O69" s="237"/>
      <c r="P69" s="237"/>
      <c r="Q69" s="257"/>
      <c r="R69" s="266">
        <v>0</v>
      </c>
      <c r="S69" s="267">
        <v>1</v>
      </c>
      <c r="T69" s="268">
        <v>1</v>
      </c>
      <c r="U69" s="238">
        <v>0.64444444444444449</v>
      </c>
      <c r="V69" s="239">
        <v>0</v>
      </c>
      <c r="W69" s="240">
        <v>0.64444444444444449</v>
      </c>
      <c r="X69" s="241">
        <v>0.64444444444444449</v>
      </c>
      <c r="AC69" s="236" t="s">
        <v>256</v>
      </c>
      <c r="AD69" s="238">
        <v>29</v>
      </c>
      <c r="AE69" s="256"/>
      <c r="AF69" s="237"/>
      <c r="AG69" s="237"/>
      <c r="AH69" s="257"/>
      <c r="AI69" s="256"/>
      <c r="AJ69" s="237">
        <v>1</v>
      </c>
      <c r="AK69" s="237">
        <v>1</v>
      </c>
      <c r="AL69" s="257"/>
      <c r="AM69" s="266">
        <v>0</v>
      </c>
      <c r="AN69" s="267">
        <v>2</v>
      </c>
      <c r="AO69" s="268">
        <v>2</v>
      </c>
      <c r="AP69" s="238">
        <v>0.64444444444444449</v>
      </c>
      <c r="AQ69" s="239">
        <v>0</v>
      </c>
      <c r="AR69" s="240">
        <v>1.288888888888889</v>
      </c>
      <c r="AS69" s="241">
        <v>1.288888888888889</v>
      </c>
    </row>
    <row r="70" spans="8:45" x14ac:dyDescent="0.25">
      <c r="H70" s="236" t="s">
        <v>257</v>
      </c>
      <c r="I70" s="238">
        <v>37</v>
      </c>
      <c r="J70" s="256"/>
      <c r="K70" s="237"/>
      <c r="L70" s="237">
        <v>1</v>
      </c>
      <c r="M70" s="257"/>
      <c r="N70" s="256"/>
      <c r="O70" s="237">
        <v>1</v>
      </c>
      <c r="P70" s="237">
        <v>1</v>
      </c>
      <c r="Q70" s="257"/>
      <c r="R70" s="266">
        <v>1</v>
      </c>
      <c r="S70" s="267">
        <v>2</v>
      </c>
      <c r="T70" s="268">
        <v>3</v>
      </c>
      <c r="U70" s="238">
        <v>0.82222222222222219</v>
      </c>
      <c r="V70" s="239">
        <v>0.82222222222222219</v>
      </c>
      <c r="W70" s="240">
        <v>1.6444444444444444</v>
      </c>
      <c r="X70" s="241">
        <v>2.4666666666666668</v>
      </c>
      <c r="AC70" s="236" t="s">
        <v>257</v>
      </c>
      <c r="AD70" s="238">
        <v>37</v>
      </c>
      <c r="AE70" s="256"/>
      <c r="AF70" s="237"/>
      <c r="AG70" s="237">
        <v>1</v>
      </c>
      <c r="AH70" s="257"/>
      <c r="AI70" s="256"/>
      <c r="AJ70" s="237"/>
      <c r="AK70" s="237"/>
      <c r="AL70" s="257"/>
      <c r="AM70" s="266">
        <v>1</v>
      </c>
      <c r="AN70" s="267">
        <v>0</v>
      </c>
      <c r="AO70" s="268">
        <v>1</v>
      </c>
      <c r="AP70" s="238">
        <v>0.82222222222222219</v>
      </c>
      <c r="AQ70" s="239">
        <v>0.82222222222222219</v>
      </c>
      <c r="AR70" s="240">
        <v>0</v>
      </c>
      <c r="AS70" s="241">
        <v>0.82222222222222219</v>
      </c>
    </row>
    <row r="71" spans="8:45" x14ac:dyDescent="0.25">
      <c r="H71" s="236" t="s">
        <v>258</v>
      </c>
      <c r="I71" s="259">
        <v>45</v>
      </c>
      <c r="J71" s="256"/>
      <c r="K71" s="237">
        <v>1</v>
      </c>
      <c r="L71" s="237">
        <v>3</v>
      </c>
      <c r="M71" s="257">
        <v>7</v>
      </c>
      <c r="N71" s="256">
        <v>10</v>
      </c>
      <c r="O71" s="237">
        <v>9</v>
      </c>
      <c r="P71" s="237">
        <v>7</v>
      </c>
      <c r="Q71" s="257"/>
      <c r="R71" s="266">
        <v>11</v>
      </c>
      <c r="S71" s="267">
        <v>26</v>
      </c>
      <c r="T71" s="268">
        <v>37</v>
      </c>
      <c r="U71" s="241">
        <v>1</v>
      </c>
      <c r="V71" s="239">
        <v>11</v>
      </c>
      <c r="W71" s="240">
        <v>26</v>
      </c>
      <c r="X71" s="241">
        <v>37</v>
      </c>
      <c r="AC71" s="236" t="s">
        <v>258</v>
      </c>
      <c r="AD71" s="259">
        <v>45</v>
      </c>
      <c r="AE71" s="256"/>
      <c r="AF71" s="237">
        <v>2</v>
      </c>
      <c r="AG71" s="237">
        <v>3</v>
      </c>
      <c r="AH71" s="257">
        <v>5</v>
      </c>
      <c r="AI71" s="256">
        <v>6</v>
      </c>
      <c r="AJ71" s="237">
        <v>12</v>
      </c>
      <c r="AK71" s="237">
        <v>10</v>
      </c>
      <c r="AL71" s="257"/>
      <c r="AM71" s="266">
        <v>10</v>
      </c>
      <c r="AN71" s="267">
        <v>28</v>
      </c>
      <c r="AO71" s="268">
        <v>38</v>
      </c>
      <c r="AP71" s="241">
        <v>1</v>
      </c>
      <c r="AQ71" s="239">
        <v>10</v>
      </c>
      <c r="AR71" s="240">
        <v>28</v>
      </c>
      <c r="AS71" s="241">
        <v>38</v>
      </c>
    </row>
    <row r="72" spans="8:45" x14ac:dyDescent="0.25">
      <c r="H72" s="233" t="s">
        <v>249</v>
      </c>
      <c r="I72" s="234"/>
      <c r="J72" s="233">
        <v>0</v>
      </c>
      <c r="K72" s="234">
        <v>1</v>
      </c>
      <c r="L72" s="234">
        <v>4</v>
      </c>
      <c r="M72" s="252">
        <v>7</v>
      </c>
      <c r="N72" s="233">
        <v>11</v>
      </c>
      <c r="O72" s="234">
        <v>11</v>
      </c>
      <c r="P72" s="234">
        <v>8</v>
      </c>
      <c r="Q72" s="252">
        <v>0</v>
      </c>
      <c r="R72" s="263">
        <v>12</v>
      </c>
      <c r="S72" s="264">
        <v>30</v>
      </c>
      <c r="T72" s="265">
        <v>42</v>
      </c>
      <c r="U72" s="235"/>
      <c r="V72" s="242">
        <v>11.822222222222223</v>
      </c>
      <c r="W72" s="243">
        <v>28.755555555555556</v>
      </c>
      <c r="X72" s="248">
        <v>40.577777777777776</v>
      </c>
      <c r="AC72" s="233" t="s">
        <v>249</v>
      </c>
      <c r="AD72" s="234"/>
      <c r="AE72" s="233">
        <v>0</v>
      </c>
      <c r="AF72" s="234">
        <v>2</v>
      </c>
      <c r="AG72" s="234">
        <v>4</v>
      </c>
      <c r="AH72" s="252">
        <v>5</v>
      </c>
      <c r="AI72" s="233">
        <v>6</v>
      </c>
      <c r="AJ72" s="234">
        <v>13</v>
      </c>
      <c r="AK72" s="234">
        <v>12</v>
      </c>
      <c r="AL72" s="252">
        <v>0</v>
      </c>
      <c r="AM72" s="263">
        <v>11</v>
      </c>
      <c r="AN72" s="264">
        <v>31</v>
      </c>
      <c r="AO72" s="265">
        <v>42</v>
      </c>
      <c r="AP72" s="235"/>
      <c r="AQ72" s="242">
        <v>10.822222222222223</v>
      </c>
      <c r="AR72" s="243">
        <v>29.755555555555556</v>
      </c>
      <c r="AS72" s="248">
        <v>40.577777777777776</v>
      </c>
    </row>
    <row r="73" spans="8:45" x14ac:dyDescent="0.25"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</row>
    <row r="74" spans="8:45" ht="45" x14ac:dyDescent="0.25">
      <c r="H74" s="244" t="s">
        <v>260</v>
      </c>
      <c r="I74" s="231"/>
      <c r="J74" s="230" t="s">
        <v>239</v>
      </c>
      <c r="K74" s="231" t="s">
        <v>240</v>
      </c>
      <c r="L74" s="231" t="s">
        <v>241</v>
      </c>
      <c r="M74" s="231" t="s">
        <v>242</v>
      </c>
      <c r="N74" s="230" t="s">
        <v>243</v>
      </c>
      <c r="O74" s="231" t="s">
        <v>244</v>
      </c>
      <c r="P74" s="231" t="s">
        <v>245</v>
      </c>
      <c r="Q74" s="231" t="s">
        <v>246</v>
      </c>
      <c r="R74" s="260" t="s">
        <v>247</v>
      </c>
      <c r="S74" s="274" t="s">
        <v>248</v>
      </c>
      <c r="T74" s="262" t="s">
        <v>249</v>
      </c>
      <c r="U74" s="232" t="s">
        <v>250</v>
      </c>
      <c r="V74" s="230" t="s">
        <v>251</v>
      </c>
      <c r="W74" s="231" t="s">
        <v>252</v>
      </c>
      <c r="X74" s="232" t="s">
        <v>249</v>
      </c>
      <c r="AC74" s="244" t="s">
        <v>260</v>
      </c>
      <c r="AD74" s="231"/>
      <c r="AE74" s="230" t="s">
        <v>239</v>
      </c>
      <c r="AF74" s="231" t="s">
        <v>240</v>
      </c>
      <c r="AG74" s="231" t="s">
        <v>241</v>
      </c>
      <c r="AH74" s="247" t="s">
        <v>242</v>
      </c>
      <c r="AI74" s="231" t="s">
        <v>243</v>
      </c>
      <c r="AJ74" s="231" t="s">
        <v>244</v>
      </c>
      <c r="AK74" s="231" t="s">
        <v>245</v>
      </c>
      <c r="AL74" s="231" t="s">
        <v>246</v>
      </c>
      <c r="AM74" s="260" t="s">
        <v>247</v>
      </c>
      <c r="AN74" s="261" t="s">
        <v>248</v>
      </c>
      <c r="AO74" s="262" t="s">
        <v>249</v>
      </c>
      <c r="AP74" s="232" t="s">
        <v>250</v>
      </c>
      <c r="AQ74" s="230" t="s">
        <v>251</v>
      </c>
      <c r="AR74" s="231" t="s">
        <v>252</v>
      </c>
      <c r="AS74" s="232" t="s">
        <v>249</v>
      </c>
    </row>
    <row r="75" spans="8:45" x14ac:dyDescent="0.25">
      <c r="H75" s="230"/>
      <c r="I75" s="231"/>
      <c r="J75" s="230">
        <v>2013</v>
      </c>
      <c r="K75" s="231">
        <v>2012</v>
      </c>
      <c r="L75" s="231">
        <v>2012</v>
      </c>
      <c r="M75" s="231">
        <v>2011</v>
      </c>
      <c r="N75" s="230">
        <v>2010</v>
      </c>
      <c r="O75" s="231">
        <v>2009</v>
      </c>
      <c r="P75" s="231">
        <v>2008</v>
      </c>
      <c r="Q75" s="247">
        <v>2007</v>
      </c>
      <c r="R75" s="263">
        <v>0</v>
      </c>
      <c r="S75" s="275">
        <v>0</v>
      </c>
      <c r="T75" s="265">
        <v>0</v>
      </c>
      <c r="U75" s="232">
        <v>0</v>
      </c>
      <c r="V75" s="233">
        <v>0</v>
      </c>
      <c r="W75" s="234">
        <v>0</v>
      </c>
      <c r="X75" s="235">
        <v>0</v>
      </c>
      <c r="AC75" s="230"/>
      <c r="AD75" s="231"/>
      <c r="AE75" s="230">
        <v>2014</v>
      </c>
      <c r="AF75" s="231">
        <v>2013</v>
      </c>
      <c r="AG75" s="231">
        <v>2013</v>
      </c>
      <c r="AH75" s="247">
        <v>2012</v>
      </c>
      <c r="AI75" s="230">
        <v>2011</v>
      </c>
      <c r="AJ75" s="231">
        <v>2010</v>
      </c>
      <c r="AK75" s="231">
        <v>2009</v>
      </c>
      <c r="AL75" s="247">
        <v>2008</v>
      </c>
      <c r="AM75" s="263">
        <v>0</v>
      </c>
      <c r="AN75" s="264">
        <v>0</v>
      </c>
      <c r="AO75" s="265">
        <v>0</v>
      </c>
      <c r="AP75" s="232">
        <v>0</v>
      </c>
      <c r="AQ75" s="233">
        <v>0</v>
      </c>
      <c r="AR75" s="234">
        <v>0</v>
      </c>
      <c r="AS75" s="235">
        <v>0</v>
      </c>
    </row>
    <row r="76" spans="8:45" x14ac:dyDescent="0.25">
      <c r="H76" s="236" t="s">
        <v>253</v>
      </c>
      <c r="I76" s="258">
        <v>6</v>
      </c>
      <c r="J76" s="237"/>
      <c r="K76" s="237"/>
      <c r="L76" s="237"/>
      <c r="M76" s="237"/>
      <c r="N76" s="256"/>
      <c r="O76" s="237"/>
      <c r="P76" s="237"/>
      <c r="Q76" s="237"/>
      <c r="R76" s="266">
        <v>0</v>
      </c>
      <c r="S76" s="273">
        <v>0</v>
      </c>
      <c r="T76" s="268">
        <v>0</v>
      </c>
      <c r="U76" s="238">
        <v>0.13333333333333333</v>
      </c>
      <c r="V76" s="239">
        <v>0</v>
      </c>
      <c r="W76" s="240">
        <v>0</v>
      </c>
      <c r="X76" s="241">
        <v>0</v>
      </c>
      <c r="AC76" s="236" t="s">
        <v>253</v>
      </c>
      <c r="AD76" s="258">
        <v>6</v>
      </c>
      <c r="AE76" s="256"/>
      <c r="AF76" s="237"/>
      <c r="AG76" s="237"/>
      <c r="AH76" s="257"/>
      <c r="AI76" s="256"/>
      <c r="AJ76" s="237"/>
      <c r="AK76" s="237"/>
      <c r="AL76" s="257"/>
      <c r="AM76" s="266">
        <v>0</v>
      </c>
      <c r="AN76" s="267">
        <v>0</v>
      </c>
      <c r="AO76" s="268">
        <v>0</v>
      </c>
      <c r="AP76" s="238">
        <v>0.13333333333333333</v>
      </c>
      <c r="AQ76" s="239">
        <v>0</v>
      </c>
      <c r="AR76" s="240">
        <v>0</v>
      </c>
      <c r="AS76" s="241">
        <v>0</v>
      </c>
    </row>
    <row r="77" spans="8:45" x14ac:dyDescent="0.25">
      <c r="H77" s="236" t="s">
        <v>254</v>
      </c>
      <c r="I77" s="238">
        <v>13</v>
      </c>
      <c r="J77" s="237"/>
      <c r="K77" s="237"/>
      <c r="L77" s="237"/>
      <c r="M77" s="237"/>
      <c r="N77" s="256"/>
      <c r="O77" s="237"/>
      <c r="P77" s="237"/>
      <c r="Q77" s="237"/>
      <c r="R77" s="266">
        <v>0</v>
      </c>
      <c r="S77" s="273">
        <v>0</v>
      </c>
      <c r="T77" s="268">
        <v>0</v>
      </c>
      <c r="U77" s="238">
        <v>0.28888888888888886</v>
      </c>
      <c r="V77" s="239">
        <v>0</v>
      </c>
      <c r="W77" s="240">
        <v>0</v>
      </c>
      <c r="X77" s="241">
        <v>0</v>
      </c>
      <c r="AC77" s="236" t="s">
        <v>254</v>
      </c>
      <c r="AD77" s="238">
        <v>13</v>
      </c>
      <c r="AE77" s="256"/>
      <c r="AF77" s="237"/>
      <c r="AG77" s="237"/>
      <c r="AH77" s="257"/>
      <c r="AI77" s="256"/>
      <c r="AJ77" s="237"/>
      <c r="AK77" s="237"/>
      <c r="AL77" s="257"/>
      <c r="AM77" s="266">
        <v>0</v>
      </c>
      <c r="AN77" s="267">
        <v>0</v>
      </c>
      <c r="AO77" s="268">
        <v>0</v>
      </c>
      <c r="AP77" s="238">
        <v>0.28888888888888886</v>
      </c>
      <c r="AQ77" s="239">
        <v>0</v>
      </c>
      <c r="AR77" s="240">
        <v>0</v>
      </c>
      <c r="AS77" s="241">
        <v>0</v>
      </c>
    </row>
    <row r="78" spans="8:45" x14ac:dyDescent="0.25">
      <c r="H78" s="236" t="s">
        <v>255</v>
      </c>
      <c r="I78" s="238">
        <v>21</v>
      </c>
      <c r="J78" s="237"/>
      <c r="K78" s="237"/>
      <c r="L78" s="237"/>
      <c r="M78" s="237"/>
      <c r="N78" s="256"/>
      <c r="O78" s="237"/>
      <c r="P78" s="237"/>
      <c r="Q78" s="237"/>
      <c r="R78" s="266">
        <v>0</v>
      </c>
      <c r="S78" s="273">
        <v>0</v>
      </c>
      <c r="T78" s="268">
        <v>0</v>
      </c>
      <c r="U78" s="238">
        <v>0.46666666666666667</v>
      </c>
      <c r="V78" s="239">
        <v>0</v>
      </c>
      <c r="W78" s="240">
        <v>0</v>
      </c>
      <c r="X78" s="241">
        <v>0</v>
      </c>
      <c r="AC78" s="236" t="s">
        <v>255</v>
      </c>
      <c r="AD78" s="238">
        <v>21</v>
      </c>
      <c r="AE78" s="256"/>
      <c r="AF78" s="237"/>
      <c r="AG78" s="237">
        <v>1</v>
      </c>
      <c r="AH78" s="257"/>
      <c r="AI78" s="256"/>
      <c r="AJ78" s="237"/>
      <c r="AK78" s="237"/>
      <c r="AL78" s="257"/>
      <c r="AM78" s="266">
        <v>1</v>
      </c>
      <c r="AN78" s="267">
        <v>0</v>
      </c>
      <c r="AO78" s="268">
        <v>1</v>
      </c>
      <c r="AP78" s="238">
        <v>0.46666666666666667</v>
      </c>
      <c r="AQ78" s="239">
        <v>0.46666666666666667</v>
      </c>
      <c r="AR78" s="240">
        <v>0</v>
      </c>
      <c r="AS78" s="241">
        <v>0.46666666666666667</v>
      </c>
    </row>
    <row r="79" spans="8:45" x14ac:dyDescent="0.25">
      <c r="H79" s="236" t="s">
        <v>256</v>
      </c>
      <c r="I79" s="238">
        <v>29</v>
      </c>
      <c r="J79" s="237"/>
      <c r="K79" s="237"/>
      <c r="L79" s="237"/>
      <c r="M79" s="237">
        <v>1</v>
      </c>
      <c r="N79" s="256">
        <v>1</v>
      </c>
      <c r="O79" s="237"/>
      <c r="P79" s="237"/>
      <c r="Q79" s="237"/>
      <c r="R79" s="266">
        <v>1</v>
      </c>
      <c r="S79" s="273">
        <v>1</v>
      </c>
      <c r="T79" s="268">
        <v>2</v>
      </c>
      <c r="U79" s="238">
        <v>0.64444444444444449</v>
      </c>
      <c r="V79" s="239">
        <v>0.64444444444444449</v>
      </c>
      <c r="W79" s="240">
        <v>0.64444444444444449</v>
      </c>
      <c r="X79" s="241">
        <v>1.288888888888889</v>
      </c>
      <c r="AC79" s="236" t="s">
        <v>256</v>
      </c>
      <c r="AD79" s="238">
        <v>29</v>
      </c>
      <c r="AE79" s="256"/>
      <c r="AF79" s="237"/>
      <c r="AG79" s="237"/>
      <c r="AH79" s="257"/>
      <c r="AI79" s="256"/>
      <c r="AJ79" s="237">
        <v>1</v>
      </c>
      <c r="AK79" s="237"/>
      <c r="AL79" s="257"/>
      <c r="AM79" s="266">
        <v>0</v>
      </c>
      <c r="AN79" s="267">
        <v>1</v>
      </c>
      <c r="AO79" s="268">
        <v>1</v>
      </c>
      <c r="AP79" s="238">
        <v>0.64444444444444449</v>
      </c>
      <c r="AQ79" s="239">
        <v>0</v>
      </c>
      <c r="AR79" s="240">
        <v>0.64444444444444449</v>
      </c>
      <c r="AS79" s="241">
        <v>0.64444444444444449</v>
      </c>
    </row>
    <row r="80" spans="8:45" x14ac:dyDescent="0.25">
      <c r="H80" s="236" t="s">
        <v>257</v>
      </c>
      <c r="I80" s="238">
        <v>37</v>
      </c>
      <c r="J80" s="237"/>
      <c r="K80" s="237"/>
      <c r="L80" s="237">
        <v>2</v>
      </c>
      <c r="M80" s="237">
        <v>1</v>
      </c>
      <c r="N80" s="256"/>
      <c r="O80" s="237">
        <v>1</v>
      </c>
      <c r="P80" s="237"/>
      <c r="Q80" s="237"/>
      <c r="R80" s="266">
        <v>3</v>
      </c>
      <c r="S80" s="273">
        <v>1</v>
      </c>
      <c r="T80" s="268">
        <v>4</v>
      </c>
      <c r="U80" s="238">
        <v>0.82222222222222219</v>
      </c>
      <c r="V80" s="239">
        <v>2.4666666666666668</v>
      </c>
      <c r="W80" s="240">
        <v>0.82222222222222219</v>
      </c>
      <c r="X80" s="241">
        <v>3.2888888888888888</v>
      </c>
      <c r="AC80" s="236" t="s">
        <v>257</v>
      </c>
      <c r="AD80" s="238">
        <v>37</v>
      </c>
      <c r="AE80" s="256"/>
      <c r="AF80" s="237"/>
      <c r="AG80" s="237">
        <v>1</v>
      </c>
      <c r="AH80" s="257">
        <v>2</v>
      </c>
      <c r="AI80" s="256"/>
      <c r="AJ80" s="237"/>
      <c r="AK80" s="237"/>
      <c r="AL80" s="257"/>
      <c r="AM80" s="266">
        <v>3</v>
      </c>
      <c r="AN80" s="267">
        <v>0</v>
      </c>
      <c r="AO80" s="268">
        <v>3</v>
      </c>
      <c r="AP80" s="238">
        <v>0.82222222222222219</v>
      </c>
      <c r="AQ80" s="239">
        <v>2.4666666666666668</v>
      </c>
      <c r="AR80" s="240">
        <v>0</v>
      </c>
      <c r="AS80" s="241">
        <v>2.4666666666666668</v>
      </c>
    </row>
    <row r="81" spans="8:45" x14ac:dyDescent="0.25">
      <c r="H81" s="236" t="s">
        <v>258</v>
      </c>
      <c r="I81" s="259">
        <v>45</v>
      </c>
      <c r="J81" s="237"/>
      <c r="K81" s="237"/>
      <c r="L81" s="237"/>
      <c r="M81" s="237">
        <v>4</v>
      </c>
      <c r="N81" s="256">
        <v>1</v>
      </c>
      <c r="O81" s="237">
        <v>3</v>
      </c>
      <c r="P81" s="237">
        <v>6</v>
      </c>
      <c r="Q81" s="237"/>
      <c r="R81" s="266">
        <v>4</v>
      </c>
      <c r="S81" s="273">
        <v>10</v>
      </c>
      <c r="T81" s="268">
        <v>14</v>
      </c>
      <c r="U81" s="241">
        <v>1</v>
      </c>
      <c r="V81" s="239">
        <v>4</v>
      </c>
      <c r="W81" s="240">
        <v>10</v>
      </c>
      <c r="X81" s="241">
        <v>14</v>
      </c>
      <c r="AC81" s="236" t="s">
        <v>258</v>
      </c>
      <c r="AD81" s="259">
        <v>45</v>
      </c>
      <c r="AE81" s="256"/>
      <c r="AF81" s="237"/>
      <c r="AG81" s="237"/>
      <c r="AH81" s="257"/>
      <c r="AI81" s="256">
        <v>5</v>
      </c>
      <c r="AJ81" s="237">
        <v>1</v>
      </c>
      <c r="AK81" s="237">
        <v>3</v>
      </c>
      <c r="AL81" s="257"/>
      <c r="AM81" s="266">
        <v>0</v>
      </c>
      <c r="AN81" s="267">
        <v>9</v>
      </c>
      <c r="AO81" s="268">
        <v>9</v>
      </c>
      <c r="AP81" s="241">
        <v>1</v>
      </c>
      <c r="AQ81" s="239">
        <v>0</v>
      </c>
      <c r="AR81" s="240">
        <v>9</v>
      </c>
      <c r="AS81" s="241">
        <v>9</v>
      </c>
    </row>
    <row r="82" spans="8:45" x14ac:dyDescent="0.25">
      <c r="H82" s="233" t="s">
        <v>249</v>
      </c>
      <c r="I82" s="234"/>
      <c r="J82" s="233">
        <v>0</v>
      </c>
      <c r="K82" s="234">
        <v>0</v>
      </c>
      <c r="L82" s="234">
        <v>2</v>
      </c>
      <c r="M82" s="234">
        <v>6</v>
      </c>
      <c r="N82" s="233">
        <v>2</v>
      </c>
      <c r="O82" s="234">
        <v>4</v>
      </c>
      <c r="P82" s="234">
        <v>6</v>
      </c>
      <c r="Q82" s="234">
        <v>0</v>
      </c>
      <c r="R82" s="263">
        <v>8</v>
      </c>
      <c r="S82" s="275">
        <v>12</v>
      </c>
      <c r="T82" s="265">
        <v>20</v>
      </c>
      <c r="U82" s="235"/>
      <c r="V82" s="242">
        <v>7.1111111111111107</v>
      </c>
      <c r="W82" s="243">
        <v>11.466666666666667</v>
      </c>
      <c r="X82" s="248">
        <v>18.577777777777776</v>
      </c>
      <c r="AC82" s="233" t="s">
        <v>249</v>
      </c>
      <c r="AD82" s="234"/>
      <c r="AE82" s="233">
        <v>0</v>
      </c>
      <c r="AF82" s="234">
        <v>0</v>
      </c>
      <c r="AG82" s="234">
        <v>2</v>
      </c>
      <c r="AH82" s="252">
        <v>2</v>
      </c>
      <c r="AI82" s="233">
        <v>5</v>
      </c>
      <c r="AJ82" s="234">
        <v>2</v>
      </c>
      <c r="AK82" s="234">
        <v>3</v>
      </c>
      <c r="AL82" s="252">
        <v>0</v>
      </c>
      <c r="AM82" s="263">
        <v>4</v>
      </c>
      <c r="AN82" s="264">
        <v>10</v>
      </c>
      <c r="AO82" s="265">
        <v>14</v>
      </c>
      <c r="AP82" s="235"/>
      <c r="AQ82" s="242">
        <v>2.9333333333333336</v>
      </c>
      <c r="AR82" s="243">
        <v>9.6444444444444439</v>
      </c>
      <c r="AS82" s="248">
        <v>12.577777777777778</v>
      </c>
    </row>
    <row r="83" spans="8:45" x14ac:dyDescent="0.25"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</row>
    <row r="84" spans="8:45" ht="45" x14ac:dyDescent="0.25">
      <c r="H84" s="244" t="s">
        <v>261</v>
      </c>
      <c r="I84" s="231"/>
      <c r="J84" s="230" t="s">
        <v>239</v>
      </c>
      <c r="K84" s="231" t="s">
        <v>240</v>
      </c>
      <c r="L84" s="231" t="s">
        <v>241</v>
      </c>
      <c r="M84" s="247" t="s">
        <v>242</v>
      </c>
      <c r="N84" s="231" t="s">
        <v>243</v>
      </c>
      <c r="O84" s="231" t="s">
        <v>244</v>
      </c>
      <c r="P84" s="231" t="s">
        <v>245</v>
      </c>
      <c r="Q84" s="231" t="s">
        <v>246</v>
      </c>
      <c r="R84" s="260" t="s">
        <v>247</v>
      </c>
      <c r="S84" s="261" t="s">
        <v>248</v>
      </c>
      <c r="T84" s="262" t="s">
        <v>249</v>
      </c>
      <c r="U84" s="232" t="s">
        <v>250</v>
      </c>
      <c r="V84" s="230" t="s">
        <v>251</v>
      </c>
      <c r="W84" s="231" t="s">
        <v>252</v>
      </c>
      <c r="X84" s="232" t="s">
        <v>249</v>
      </c>
      <c r="AC84" s="244" t="s">
        <v>261</v>
      </c>
      <c r="AD84" s="231"/>
      <c r="AE84" s="230" t="s">
        <v>239</v>
      </c>
      <c r="AF84" s="231" t="s">
        <v>240</v>
      </c>
      <c r="AG84" s="231" t="s">
        <v>241</v>
      </c>
      <c r="AH84" s="247" t="s">
        <v>242</v>
      </c>
      <c r="AI84" s="231" t="s">
        <v>243</v>
      </c>
      <c r="AJ84" s="231" t="s">
        <v>244</v>
      </c>
      <c r="AK84" s="231" t="s">
        <v>245</v>
      </c>
      <c r="AL84" s="231" t="s">
        <v>246</v>
      </c>
      <c r="AM84" s="260" t="s">
        <v>247</v>
      </c>
      <c r="AN84" s="261" t="s">
        <v>248</v>
      </c>
      <c r="AO84" s="262" t="s">
        <v>249</v>
      </c>
      <c r="AP84" s="232" t="s">
        <v>250</v>
      </c>
      <c r="AQ84" s="230" t="s">
        <v>251</v>
      </c>
      <c r="AR84" s="231" t="s">
        <v>252</v>
      </c>
      <c r="AS84" s="232" t="s">
        <v>249</v>
      </c>
    </row>
    <row r="85" spans="8:45" x14ac:dyDescent="0.25">
      <c r="H85" s="230"/>
      <c r="I85" s="231"/>
      <c r="J85" s="230">
        <v>2013</v>
      </c>
      <c r="K85" s="231">
        <v>2012</v>
      </c>
      <c r="L85" s="231">
        <v>2012</v>
      </c>
      <c r="M85" s="247">
        <v>2011</v>
      </c>
      <c r="N85" s="230">
        <v>2010</v>
      </c>
      <c r="O85" s="231">
        <v>2009</v>
      </c>
      <c r="P85" s="231">
        <v>2008</v>
      </c>
      <c r="Q85" s="247">
        <v>2007</v>
      </c>
      <c r="R85" s="263">
        <v>0</v>
      </c>
      <c r="S85" s="264">
        <v>0</v>
      </c>
      <c r="T85" s="265">
        <v>0</v>
      </c>
      <c r="U85" s="232">
        <v>0</v>
      </c>
      <c r="V85" s="233">
        <v>0</v>
      </c>
      <c r="W85" s="234">
        <v>0</v>
      </c>
      <c r="X85" s="235">
        <v>0</v>
      </c>
      <c r="AC85" s="230"/>
      <c r="AD85" s="231"/>
      <c r="AE85" s="230">
        <v>2014</v>
      </c>
      <c r="AF85" s="231">
        <v>2013</v>
      </c>
      <c r="AG85" s="231">
        <v>2013</v>
      </c>
      <c r="AH85" s="247">
        <v>2012</v>
      </c>
      <c r="AI85" s="230">
        <v>2011</v>
      </c>
      <c r="AJ85" s="231">
        <v>2010</v>
      </c>
      <c r="AK85" s="231">
        <v>2009</v>
      </c>
      <c r="AL85" s="247">
        <v>2008</v>
      </c>
      <c r="AM85" s="263">
        <v>0</v>
      </c>
      <c r="AN85" s="264">
        <v>0</v>
      </c>
      <c r="AO85" s="265">
        <v>0</v>
      </c>
      <c r="AP85" s="232">
        <v>0</v>
      </c>
      <c r="AQ85" s="233">
        <v>0</v>
      </c>
      <c r="AR85" s="234">
        <v>0</v>
      </c>
      <c r="AS85" s="235">
        <v>0</v>
      </c>
    </row>
    <row r="86" spans="8:45" x14ac:dyDescent="0.25">
      <c r="H86" s="236" t="s">
        <v>253</v>
      </c>
      <c r="I86" s="258">
        <v>6</v>
      </c>
      <c r="J86" s="237"/>
      <c r="K86" s="237"/>
      <c r="L86" s="237"/>
      <c r="M86" s="237"/>
      <c r="N86" s="276"/>
      <c r="O86" s="237"/>
      <c r="P86" s="237"/>
      <c r="Q86" s="237"/>
      <c r="R86" s="266">
        <v>0</v>
      </c>
      <c r="S86" s="267">
        <v>0</v>
      </c>
      <c r="T86" s="268">
        <v>0</v>
      </c>
      <c r="U86" s="238">
        <v>0.13333333333333333</v>
      </c>
      <c r="V86" s="239">
        <v>0</v>
      </c>
      <c r="W86" s="240">
        <v>0</v>
      </c>
      <c r="X86" s="241">
        <v>0</v>
      </c>
      <c r="AC86" s="236" t="s">
        <v>253</v>
      </c>
      <c r="AD86" s="258">
        <v>6</v>
      </c>
      <c r="AE86" s="256"/>
      <c r="AF86" s="237"/>
      <c r="AG86" s="237"/>
      <c r="AH86" s="257"/>
      <c r="AI86" s="256"/>
      <c r="AJ86" s="237"/>
      <c r="AK86" s="237"/>
      <c r="AL86" s="257"/>
      <c r="AM86" s="266">
        <v>0</v>
      </c>
      <c r="AN86" s="267">
        <v>0</v>
      </c>
      <c r="AO86" s="268">
        <v>0</v>
      </c>
      <c r="AP86" s="238">
        <v>0.13333333333333333</v>
      </c>
      <c r="AQ86" s="239">
        <v>0</v>
      </c>
      <c r="AR86" s="240">
        <v>0</v>
      </c>
      <c r="AS86" s="241">
        <v>0</v>
      </c>
    </row>
    <row r="87" spans="8:45" x14ac:dyDescent="0.25">
      <c r="H87" s="236" t="s">
        <v>254</v>
      </c>
      <c r="I87" s="238">
        <v>13</v>
      </c>
      <c r="J87" s="237"/>
      <c r="K87" s="237"/>
      <c r="L87" s="237"/>
      <c r="M87" s="237"/>
      <c r="N87" s="256"/>
      <c r="O87" s="237"/>
      <c r="P87" s="237"/>
      <c r="Q87" s="237"/>
      <c r="R87" s="266">
        <v>0</v>
      </c>
      <c r="S87" s="267">
        <v>0</v>
      </c>
      <c r="T87" s="268">
        <v>0</v>
      </c>
      <c r="U87" s="238">
        <v>0.28888888888888886</v>
      </c>
      <c r="V87" s="239">
        <v>0</v>
      </c>
      <c r="W87" s="240">
        <v>0</v>
      </c>
      <c r="X87" s="241">
        <v>0</v>
      </c>
      <c r="AC87" s="236" t="s">
        <v>254</v>
      </c>
      <c r="AD87" s="238">
        <v>13</v>
      </c>
      <c r="AE87" s="256"/>
      <c r="AF87" s="237"/>
      <c r="AG87" s="237"/>
      <c r="AH87" s="257"/>
      <c r="AI87" s="256"/>
      <c r="AJ87" s="237"/>
      <c r="AK87" s="237"/>
      <c r="AL87" s="257"/>
      <c r="AM87" s="266">
        <v>0</v>
      </c>
      <c r="AN87" s="267">
        <v>0</v>
      </c>
      <c r="AO87" s="268">
        <v>0</v>
      </c>
      <c r="AP87" s="238">
        <v>0.28888888888888886</v>
      </c>
      <c r="AQ87" s="239">
        <v>0</v>
      </c>
      <c r="AR87" s="240">
        <v>0</v>
      </c>
      <c r="AS87" s="241">
        <v>0</v>
      </c>
    </row>
    <row r="88" spans="8:45" x14ac:dyDescent="0.25">
      <c r="H88" s="236" t="s">
        <v>255</v>
      </c>
      <c r="I88" s="238">
        <v>21</v>
      </c>
      <c r="J88" s="237"/>
      <c r="K88" s="237"/>
      <c r="L88" s="237"/>
      <c r="M88" s="237"/>
      <c r="N88" s="256"/>
      <c r="O88" s="237"/>
      <c r="P88" s="237"/>
      <c r="Q88" s="237"/>
      <c r="R88" s="266">
        <v>0</v>
      </c>
      <c r="S88" s="267">
        <v>0</v>
      </c>
      <c r="T88" s="268">
        <v>0</v>
      </c>
      <c r="U88" s="238">
        <v>0.46666666666666667</v>
      </c>
      <c r="V88" s="239">
        <v>0</v>
      </c>
      <c r="W88" s="240">
        <v>0</v>
      </c>
      <c r="X88" s="241">
        <v>0</v>
      </c>
      <c r="AC88" s="236" t="s">
        <v>255</v>
      </c>
      <c r="AD88" s="238">
        <v>21</v>
      </c>
      <c r="AE88" s="256"/>
      <c r="AF88" s="237"/>
      <c r="AG88" s="237"/>
      <c r="AH88" s="257"/>
      <c r="AI88" s="256"/>
      <c r="AJ88" s="237">
        <v>1</v>
      </c>
      <c r="AK88" s="237"/>
      <c r="AL88" s="257"/>
      <c r="AM88" s="266">
        <v>0</v>
      </c>
      <c r="AN88" s="267">
        <v>1</v>
      </c>
      <c r="AO88" s="268">
        <v>1</v>
      </c>
      <c r="AP88" s="238">
        <v>0.46666666666666667</v>
      </c>
      <c r="AQ88" s="239">
        <v>0</v>
      </c>
      <c r="AR88" s="240">
        <v>0.46666666666666667</v>
      </c>
      <c r="AS88" s="241">
        <v>0.46666666666666667</v>
      </c>
    </row>
    <row r="89" spans="8:45" x14ac:dyDescent="0.25">
      <c r="H89" s="236" t="s">
        <v>256</v>
      </c>
      <c r="I89" s="238">
        <v>29</v>
      </c>
      <c r="J89" s="237"/>
      <c r="K89" s="237"/>
      <c r="L89" s="237"/>
      <c r="M89" s="237"/>
      <c r="N89" s="256"/>
      <c r="O89" s="237"/>
      <c r="P89" s="237"/>
      <c r="Q89" s="237"/>
      <c r="R89" s="266">
        <v>0</v>
      </c>
      <c r="S89" s="267">
        <v>0</v>
      </c>
      <c r="T89" s="268">
        <v>0</v>
      </c>
      <c r="U89" s="238">
        <v>0.64444444444444449</v>
      </c>
      <c r="V89" s="239">
        <v>0</v>
      </c>
      <c r="W89" s="240">
        <v>0</v>
      </c>
      <c r="X89" s="241">
        <v>0</v>
      </c>
      <c r="AC89" s="236" t="s">
        <v>256</v>
      </c>
      <c r="AD89" s="238">
        <v>29</v>
      </c>
      <c r="AE89" s="256"/>
      <c r="AF89" s="237"/>
      <c r="AG89" s="237"/>
      <c r="AH89" s="257">
        <v>1</v>
      </c>
      <c r="AI89" s="256"/>
      <c r="AJ89" s="237"/>
      <c r="AK89" s="237"/>
      <c r="AL89" s="257"/>
      <c r="AM89" s="266">
        <v>1</v>
      </c>
      <c r="AN89" s="267">
        <v>0</v>
      </c>
      <c r="AO89" s="268">
        <v>1</v>
      </c>
      <c r="AP89" s="238">
        <v>0.64444444444444449</v>
      </c>
      <c r="AQ89" s="239">
        <v>0.64444444444444449</v>
      </c>
      <c r="AR89" s="240">
        <v>0</v>
      </c>
      <c r="AS89" s="241">
        <v>0.64444444444444449</v>
      </c>
    </row>
    <row r="90" spans="8:45" x14ac:dyDescent="0.25">
      <c r="H90" s="236" t="s">
        <v>257</v>
      </c>
      <c r="I90" s="238">
        <v>37</v>
      </c>
      <c r="J90" s="237"/>
      <c r="K90" s="237"/>
      <c r="L90" s="237"/>
      <c r="M90" s="237"/>
      <c r="N90" s="256"/>
      <c r="O90" s="237"/>
      <c r="P90" s="237"/>
      <c r="Q90" s="237"/>
      <c r="R90" s="266">
        <v>0</v>
      </c>
      <c r="S90" s="267">
        <v>0</v>
      </c>
      <c r="T90" s="268">
        <v>0</v>
      </c>
      <c r="U90" s="238">
        <v>0.82222222222222219</v>
      </c>
      <c r="V90" s="239">
        <v>0</v>
      </c>
      <c r="W90" s="240">
        <v>0</v>
      </c>
      <c r="X90" s="241">
        <v>0</v>
      </c>
      <c r="AC90" s="236" t="s">
        <v>257</v>
      </c>
      <c r="AD90" s="238">
        <v>37</v>
      </c>
      <c r="AE90" s="256"/>
      <c r="AF90" s="237"/>
      <c r="AG90" s="237"/>
      <c r="AH90" s="257"/>
      <c r="AI90" s="256"/>
      <c r="AJ90" s="237"/>
      <c r="AK90" s="237"/>
      <c r="AL90" s="257"/>
      <c r="AM90" s="266">
        <v>0</v>
      </c>
      <c r="AN90" s="267">
        <v>0</v>
      </c>
      <c r="AO90" s="268">
        <v>0</v>
      </c>
      <c r="AP90" s="238">
        <v>0.82222222222222219</v>
      </c>
      <c r="AQ90" s="239">
        <v>0</v>
      </c>
      <c r="AR90" s="240">
        <v>0</v>
      </c>
      <c r="AS90" s="241">
        <v>0</v>
      </c>
    </row>
    <row r="91" spans="8:45" x14ac:dyDescent="0.25">
      <c r="H91" s="236" t="s">
        <v>258</v>
      </c>
      <c r="I91" s="259">
        <v>45</v>
      </c>
      <c r="J91" s="237"/>
      <c r="K91" s="237"/>
      <c r="L91" s="237">
        <v>1</v>
      </c>
      <c r="M91" s="237">
        <v>3</v>
      </c>
      <c r="N91" s="277">
        <v>1</v>
      </c>
      <c r="O91" s="237"/>
      <c r="P91" s="237">
        <v>3</v>
      </c>
      <c r="Q91" s="237"/>
      <c r="R91" s="266">
        <v>4</v>
      </c>
      <c r="S91" s="267">
        <v>4</v>
      </c>
      <c r="T91" s="268">
        <v>8</v>
      </c>
      <c r="U91" s="241">
        <v>1</v>
      </c>
      <c r="V91" s="239">
        <v>4</v>
      </c>
      <c r="W91" s="240">
        <v>4</v>
      </c>
      <c r="X91" s="241">
        <v>8</v>
      </c>
      <c r="AC91" s="236" t="s">
        <v>258</v>
      </c>
      <c r="AD91" s="259">
        <v>45</v>
      </c>
      <c r="AE91" s="256"/>
      <c r="AF91" s="237"/>
      <c r="AG91" s="237"/>
      <c r="AH91" s="257">
        <v>2</v>
      </c>
      <c r="AI91" s="256">
        <v>2</v>
      </c>
      <c r="AJ91" s="237"/>
      <c r="AK91" s="237">
        <v>1</v>
      </c>
      <c r="AL91" s="257"/>
      <c r="AM91" s="266">
        <v>2</v>
      </c>
      <c r="AN91" s="267">
        <v>3</v>
      </c>
      <c r="AO91" s="268">
        <v>5</v>
      </c>
      <c r="AP91" s="241">
        <v>1</v>
      </c>
      <c r="AQ91" s="239">
        <v>2</v>
      </c>
      <c r="AR91" s="240">
        <v>3</v>
      </c>
      <c r="AS91" s="241">
        <v>5</v>
      </c>
    </row>
    <row r="92" spans="8:45" x14ac:dyDescent="0.25">
      <c r="H92" s="233" t="s">
        <v>249</v>
      </c>
      <c r="I92" s="234"/>
      <c r="J92" s="233">
        <v>0</v>
      </c>
      <c r="K92" s="234">
        <v>0</v>
      </c>
      <c r="L92" s="234">
        <v>1</v>
      </c>
      <c r="M92" s="252">
        <v>3</v>
      </c>
      <c r="N92" s="233">
        <v>1</v>
      </c>
      <c r="O92" s="234">
        <v>0</v>
      </c>
      <c r="P92" s="234">
        <v>3</v>
      </c>
      <c r="Q92" s="234">
        <v>0</v>
      </c>
      <c r="R92" s="263">
        <v>4</v>
      </c>
      <c r="S92" s="264">
        <v>4</v>
      </c>
      <c r="T92" s="265">
        <v>8</v>
      </c>
      <c r="U92" s="235"/>
      <c r="V92" s="242">
        <v>4</v>
      </c>
      <c r="W92" s="243">
        <v>4</v>
      </c>
      <c r="X92" s="248">
        <v>8</v>
      </c>
      <c r="AC92" s="233" t="s">
        <v>249</v>
      </c>
      <c r="AD92" s="234"/>
      <c r="AE92" s="233">
        <v>0</v>
      </c>
      <c r="AF92" s="234">
        <v>0</v>
      </c>
      <c r="AG92" s="234">
        <v>0</v>
      </c>
      <c r="AH92" s="252">
        <v>3</v>
      </c>
      <c r="AI92" s="233">
        <v>2</v>
      </c>
      <c r="AJ92" s="234">
        <v>1</v>
      </c>
      <c r="AK92" s="234">
        <v>1</v>
      </c>
      <c r="AL92" s="252">
        <v>0</v>
      </c>
      <c r="AM92" s="263">
        <v>3</v>
      </c>
      <c r="AN92" s="264">
        <v>4</v>
      </c>
      <c r="AO92" s="265">
        <v>7</v>
      </c>
      <c r="AP92" s="235"/>
      <c r="AQ92" s="242">
        <v>2.6444444444444444</v>
      </c>
      <c r="AR92" s="243">
        <v>3.4666666666666668</v>
      </c>
      <c r="AS92" s="248">
        <v>6.1111111111111107</v>
      </c>
    </row>
    <row r="93" spans="8:45" x14ac:dyDescent="0.25"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</row>
    <row r="94" spans="8:45" ht="45" x14ac:dyDescent="0.25">
      <c r="H94" s="244" t="s">
        <v>262</v>
      </c>
      <c r="I94" s="231"/>
      <c r="J94" s="230" t="s">
        <v>239</v>
      </c>
      <c r="K94" s="231" t="s">
        <v>240</v>
      </c>
      <c r="L94" s="231" t="s">
        <v>241</v>
      </c>
      <c r="M94" s="247" t="s">
        <v>242</v>
      </c>
      <c r="N94" s="231" t="s">
        <v>243</v>
      </c>
      <c r="O94" s="231" t="s">
        <v>244</v>
      </c>
      <c r="P94" s="231" t="s">
        <v>245</v>
      </c>
      <c r="Q94" s="231" t="s">
        <v>246</v>
      </c>
      <c r="R94" s="260" t="s">
        <v>247</v>
      </c>
      <c r="S94" s="261" t="s">
        <v>248</v>
      </c>
      <c r="T94" s="262" t="s">
        <v>249</v>
      </c>
      <c r="U94" s="232" t="s">
        <v>250</v>
      </c>
      <c r="V94" s="230" t="s">
        <v>251</v>
      </c>
      <c r="W94" s="231" t="s">
        <v>252</v>
      </c>
      <c r="X94" s="232" t="s">
        <v>249</v>
      </c>
      <c r="AC94" s="244" t="s">
        <v>262</v>
      </c>
      <c r="AD94" s="231"/>
      <c r="AE94" s="230" t="s">
        <v>239</v>
      </c>
      <c r="AF94" s="231" t="s">
        <v>240</v>
      </c>
      <c r="AG94" s="231" t="s">
        <v>241</v>
      </c>
      <c r="AH94" s="247" t="s">
        <v>242</v>
      </c>
      <c r="AI94" s="231" t="s">
        <v>243</v>
      </c>
      <c r="AJ94" s="231" t="s">
        <v>244</v>
      </c>
      <c r="AK94" s="231" t="s">
        <v>245</v>
      </c>
      <c r="AL94" s="231" t="s">
        <v>246</v>
      </c>
      <c r="AM94" s="260" t="s">
        <v>247</v>
      </c>
      <c r="AN94" s="261" t="s">
        <v>248</v>
      </c>
      <c r="AO94" s="262" t="s">
        <v>249</v>
      </c>
      <c r="AP94" s="232" t="s">
        <v>250</v>
      </c>
      <c r="AQ94" s="230" t="s">
        <v>251</v>
      </c>
      <c r="AR94" s="231" t="s">
        <v>252</v>
      </c>
      <c r="AS94" s="232" t="s">
        <v>249</v>
      </c>
    </row>
    <row r="95" spans="8:45" x14ac:dyDescent="0.25">
      <c r="H95" s="230"/>
      <c r="I95" s="231"/>
      <c r="J95" s="230">
        <v>2013</v>
      </c>
      <c r="K95" s="231">
        <v>2012</v>
      </c>
      <c r="L95" s="231">
        <v>2012</v>
      </c>
      <c r="M95" s="247">
        <v>2011</v>
      </c>
      <c r="N95" s="230">
        <v>2010</v>
      </c>
      <c r="O95" s="231">
        <v>2009</v>
      </c>
      <c r="P95" s="231">
        <v>2008</v>
      </c>
      <c r="Q95" s="247">
        <v>2007</v>
      </c>
      <c r="R95" s="263">
        <v>0</v>
      </c>
      <c r="S95" s="264">
        <v>0</v>
      </c>
      <c r="T95" s="265">
        <v>0</v>
      </c>
      <c r="U95" s="232">
        <v>0</v>
      </c>
      <c r="V95" s="233">
        <v>0</v>
      </c>
      <c r="W95" s="234">
        <v>0</v>
      </c>
      <c r="X95" s="235">
        <v>0</v>
      </c>
      <c r="AC95" s="230"/>
      <c r="AD95" s="231"/>
      <c r="AE95" s="230">
        <v>2014</v>
      </c>
      <c r="AF95" s="231">
        <v>2013</v>
      </c>
      <c r="AG95" s="231">
        <v>2013</v>
      </c>
      <c r="AH95" s="247">
        <v>2012</v>
      </c>
      <c r="AI95" s="230">
        <v>2011</v>
      </c>
      <c r="AJ95" s="231">
        <v>2010</v>
      </c>
      <c r="AK95" s="231">
        <v>2009</v>
      </c>
      <c r="AL95" s="247">
        <v>2008</v>
      </c>
      <c r="AM95" s="263">
        <v>0</v>
      </c>
      <c r="AN95" s="264">
        <v>0</v>
      </c>
      <c r="AO95" s="265">
        <v>0</v>
      </c>
      <c r="AP95" s="232">
        <v>0</v>
      </c>
      <c r="AQ95" s="233">
        <v>0</v>
      </c>
      <c r="AR95" s="234">
        <v>0</v>
      </c>
      <c r="AS95" s="235">
        <v>0</v>
      </c>
    </row>
    <row r="96" spans="8:45" x14ac:dyDescent="0.25">
      <c r="H96" s="236" t="s">
        <v>253</v>
      </c>
      <c r="I96" s="258">
        <v>6</v>
      </c>
      <c r="J96" s="237"/>
      <c r="K96" s="237"/>
      <c r="L96" s="237"/>
      <c r="M96" s="237"/>
      <c r="N96" s="276"/>
      <c r="O96" s="237"/>
      <c r="P96" s="237"/>
      <c r="Q96" s="237"/>
      <c r="R96" s="266">
        <v>0</v>
      </c>
      <c r="S96" s="267">
        <v>0</v>
      </c>
      <c r="T96" s="268">
        <v>0</v>
      </c>
      <c r="U96" s="238">
        <v>0.13333333333333333</v>
      </c>
      <c r="V96" s="239">
        <v>0</v>
      </c>
      <c r="W96" s="240">
        <v>0</v>
      </c>
      <c r="X96" s="241">
        <v>0</v>
      </c>
      <c r="AC96" s="236" t="s">
        <v>253</v>
      </c>
      <c r="AD96" s="258">
        <v>6</v>
      </c>
      <c r="AE96" s="256"/>
      <c r="AF96" s="237"/>
      <c r="AG96" s="237"/>
      <c r="AH96" s="257"/>
      <c r="AI96" s="256"/>
      <c r="AJ96" s="237"/>
      <c r="AK96" s="237"/>
      <c r="AL96" s="257"/>
      <c r="AM96" s="266">
        <v>0</v>
      </c>
      <c r="AN96" s="267">
        <v>0</v>
      </c>
      <c r="AO96" s="268">
        <v>0</v>
      </c>
      <c r="AP96" s="238">
        <v>0.13333333333333333</v>
      </c>
      <c r="AQ96" s="239">
        <v>0</v>
      </c>
      <c r="AR96" s="240">
        <v>0</v>
      </c>
      <c r="AS96" s="241">
        <v>0</v>
      </c>
    </row>
    <row r="97" spans="8:45" x14ac:dyDescent="0.25">
      <c r="H97" s="236" t="s">
        <v>254</v>
      </c>
      <c r="I97" s="238">
        <v>13</v>
      </c>
      <c r="J97" s="237"/>
      <c r="K97" s="237"/>
      <c r="L97" s="237"/>
      <c r="M97" s="237"/>
      <c r="N97" s="256"/>
      <c r="O97" s="237"/>
      <c r="P97" s="237"/>
      <c r="Q97" s="237"/>
      <c r="R97" s="266">
        <v>0</v>
      </c>
      <c r="S97" s="267">
        <v>0</v>
      </c>
      <c r="T97" s="268">
        <v>0</v>
      </c>
      <c r="U97" s="238">
        <v>0.28888888888888886</v>
      </c>
      <c r="V97" s="239">
        <v>0</v>
      </c>
      <c r="W97" s="240">
        <v>0</v>
      </c>
      <c r="X97" s="241">
        <v>0</v>
      </c>
      <c r="AC97" s="236" t="s">
        <v>254</v>
      </c>
      <c r="AD97" s="238">
        <v>13</v>
      </c>
      <c r="AE97" s="256"/>
      <c r="AF97" s="237"/>
      <c r="AG97" s="237"/>
      <c r="AH97" s="257"/>
      <c r="AI97" s="256"/>
      <c r="AJ97" s="237"/>
      <c r="AK97" s="237"/>
      <c r="AL97" s="257"/>
      <c r="AM97" s="266">
        <v>0</v>
      </c>
      <c r="AN97" s="267">
        <v>0</v>
      </c>
      <c r="AO97" s="268">
        <v>0</v>
      </c>
      <c r="AP97" s="238">
        <v>0.28888888888888886</v>
      </c>
      <c r="AQ97" s="239">
        <v>0</v>
      </c>
      <c r="AR97" s="240">
        <v>0</v>
      </c>
      <c r="AS97" s="241">
        <v>0</v>
      </c>
    </row>
    <row r="98" spans="8:45" x14ac:dyDescent="0.25">
      <c r="H98" s="236" t="s">
        <v>255</v>
      </c>
      <c r="I98" s="238">
        <v>21</v>
      </c>
      <c r="J98" s="237"/>
      <c r="K98" s="237"/>
      <c r="L98" s="237"/>
      <c r="M98" s="237"/>
      <c r="N98" s="256"/>
      <c r="O98" s="237"/>
      <c r="P98" s="237"/>
      <c r="Q98" s="237"/>
      <c r="R98" s="266">
        <v>0</v>
      </c>
      <c r="S98" s="267">
        <v>0</v>
      </c>
      <c r="T98" s="268">
        <v>0</v>
      </c>
      <c r="U98" s="238">
        <v>0.46666666666666667</v>
      </c>
      <c r="V98" s="239">
        <v>0</v>
      </c>
      <c r="W98" s="240">
        <v>0</v>
      </c>
      <c r="X98" s="241">
        <v>0</v>
      </c>
      <c r="AC98" s="236" t="s">
        <v>255</v>
      </c>
      <c r="AD98" s="238">
        <v>21</v>
      </c>
      <c r="AE98" s="256"/>
      <c r="AF98" s="237"/>
      <c r="AG98" s="237"/>
      <c r="AH98" s="257"/>
      <c r="AI98" s="256"/>
      <c r="AJ98" s="237"/>
      <c r="AK98" s="237"/>
      <c r="AL98" s="257"/>
      <c r="AM98" s="266">
        <v>0</v>
      </c>
      <c r="AN98" s="267">
        <v>0</v>
      </c>
      <c r="AO98" s="268">
        <v>0</v>
      </c>
      <c r="AP98" s="238">
        <v>0.46666666666666667</v>
      </c>
      <c r="AQ98" s="239">
        <v>0</v>
      </c>
      <c r="AR98" s="240">
        <v>0</v>
      </c>
      <c r="AS98" s="241">
        <v>0</v>
      </c>
    </row>
    <row r="99" spans="8:45" x14ac:dyDescent="0.25">
      <c r="H99" s="236" t="s">
        <v>256</v>
      </c>
      <c r="I99" s="238">
        <v>29</v>
      </c>
      <c r="J99" s="237"/>
      <c r="K99" s="237"/>
      <c r="L99" s="237"/>
      <c r="M99" s="237"/>
      <c r="N99" s="256"/>
      <c r="O99" s="237"/>
      <c r="P99" s="237"/>
      <c r="Q99" s="237"/>
      <c r="R99" s="266">
        <v>0</v>
      </c>
      <c r="S99" s="267">
        <v>0</v>
      </c>
      <c r="T99" s="268">
        <v>0</v>
      </c>
      <c r="U99" s="238">
        <v>0.64444444444444449</v>
      </c>
      <c r="V99" s="239">
        <v>0</v>
      </c>
      <c r="W99" s="240">
        <v>0</v>
      </c>
      <c r="X99" s="241">
        <v>0</v>
      </c>
      <c r="AC99" s="236" t="s">
        <v>256</v>
      </c>
      <c r="AD99" s="238">
        <v>29</v>
      </c>
      <c r="AE99" s="256"/>
      <c r="AF99" s="237"/>
      <c r="AG99" s="237"/>
      <c r="AH99" s="257"/>
      <c r="AI99" s="256"/>
      <c r="AJ99" s="237"/>
      <c r="AK99" s="237"/>
      <c r="AL99" s="257"/>
      <c r="AM99" s="266">
        <v>0</v>
      </c>
      <c r="AN99" s="267">
        <v>0</v>
      </c>
      <c r="AO99" s="268">
        <v>0</v>
      </c>
      <c r="AP99" s="238">
        <v>0.64444444444444449</v>
      </c>
      <c r="AQ99" s="239">
        <v>0</v>
      </c>
      <c r="AR99" s="240">
        <v>0</v>
      </c>
      <c r="AS99" s="241">
        <v>0</v>
      </c>
    </row>
    <row r="100" spans="8:45" x14ac:dyDescent="0.25">
      <c r="H100" s="236" t="s">
        <v>257</v>
      </c>
      <c r="I100" s="238">
        <v>37</v>
      </c>
      <c r="J100" s="237"/>
      <c r="K100" s="237"/>
      <c r="L100" s="237"/>
      <c r="M100" s="237"/>
      <c r="N100" s="256"/>
      <c r="O100" s="237"/>
      <c r="P100" s="237"/>
      <c r="Q100" s="237"/>
      <c r="R100" s="266">
        <v>0</v>
      </c>
      <c r="S100" s="267">
        <v>0</v>
      </c>
      <c r="T100" s="268">
        <v>0</v>
      </c>
      <c r="U100" s="238">
        <v>0.82222222222222219</v>
      </c>
      <c r="V100" s="239">
        <v>0</v>
      </c>
      <c r="W100" s="240">
        <v>0</v>
      </c>
      <c r="X100" s="241">
        <v>0</v>
      </c>
      <c r="AC100" s="236" t="s">
        <v>257</v>
      </c>
      <c r="AD100" s="238">
        <v>37</v>
      </c>
      <c r="AE100" s="256"/>
      <c r="AF100" s="237"/>
      <c r="AG100" s="237"/>
      <c r="AH100" s="257">
        <v>1</v>
      </c>
      <c r="AI100" s="256"/>
      <c r="AJ100" s="237">
        <v>2</v>
      </c>
      <c r="AK100" s="237">
        <v>2</v>
      </c>
      <c r="AL100" s="257"/>
      <c r="AM100" s="266">
        <v>1</v>
      </c>
      <c r="AN100" s="267">
        <v>4</v>
      </c>
      <c r="AO100" s="268">
        <v>5</v>
      </c>
      <c r="AP100" s="238">
        <v>0.82222222222222219</v>
      </c>
      <c r="AQ100" s="239">
        <v>0.82222222222222219</v>
      </c>
      <c r="AR100" s="240">
        <v>3.2888888888888888</v>
      </c>
      <c r="AS100" s="241">
        <v>4.1111111111111107</v>
      </c>
    </row>
    <row r="101" spans="8:45" x14ac:dyDescent="0.25">
      <c r="H101" s="236" t="s">
        <v>258</v>
      </c>
      <c r="I101" s="259">
        <v>45</v>
      </c>
      <c r="J101" s="237"/>
      <c r="K101" s="237"/>
      <c r="L101" s="237">
        <v>1</v>
      </c>
      <c r="M101" s="237"/>
      <c r="N101" s="277">
        <v>2</v>
      </c>
      <c r="O101" s="237">
        <v>2</v>
      </c>
      <c r="P101" s="237">
        <v>1</v>
      </c>
      <c r="Q101" s="237"/>
      <c r="R101" s="266">
        <v>1</v>
      </c>
      <c r="S101" s="267">
        <v>5</v>
      </c>
      <c r="T101" s="268">
        <v>6</v>
      </c>
      <c r="U101" s="241">
        <v>1</v>
      </c>
      <c r="V101" s="239">
        <v>1</v>
      </c>
      <c r="W101" s="240">
        <v>5</v>
      </c>
      <c r="X101" s="241">
        <v>6</v>
      </c>
      <c r="AC101" s="236" t="s">
        <v>258</v>
      </c>
      <c r="AD101" s="259">
        <v>45</v>
      </c>
      <c r="AE101" s="256"/>
      <c r="AF101" s="237"/>
      <c r="AG101" s="237"/>
      <c r="AH101" s="257"/>
      <c r="AI101" s="256"/>
      <c r="AJ101" s="237"/>
      <c r="AK101" s="237"/>
      <c r="AL101" s="257"/>
      <c r="AM101" s="266">
        <v>0</v>
      </c>
      <c r="AN101" s="267">
        <v>0</v>
      </c>
      <c r="AO101" s="268">
        <v>0</v>
      </c>
      <c r="AP101" s="241">
        <v>1</v>
      </c>
      <c r="AQ101" s="239">
        <v>0</v>
      </c>
      <c r="AR101" s="240">
        <v>0</v>
      </c>
      <c r="AS101" s="241">
        <v>0</v>
      </c>
    </row>
    <row r="102" spans="8:45" x14ac:dyDescent="0.25">
      <c r="H102" s="233" t="s">
        <v>249</v>
      </c>
      <c r="I102" s="234"/>
      <c r="J102" s="233">
        <v>0</v>
      </c>
      <c r="K102" s="234">
        <v>0</v>
      </c>
      <c r="L102" s="234">
        <v>1</v>
      </c>
      <c r="M102" s="252">
        <v>0</v>
      </c>
      <c r="N102" s="233">
        <v>2</v>
      </c>
      <c r="O102" s="234">
        <v>2</v>
      </c>
      <c r="P102" s="234">
        <v>1</v>
      </c>
      <c r="Q102" s="234">
        <v>0</v>
      </c>
      <c r="R102" s="263">
        <v>1</v>
      </c>
      <c r="S102" s="264">
        <v>5</v>
      </c>
      <c r="T102" s="265">
        <v>6</v>
      </c>
      <c r="U102" s="235"/>
      <c r="V102" s="242">
        <v>1</v>
      </c>
      <c r="W102" s="243">
        <v>5</v>
      </c>
      <c r="X102" s="248">
        <v>6</v>
      </c>
      <c r="AC102" s="233" t="s">
        <v>249</v>
      </c>
      <c r="AD102" s="234"/>
      <c r="AE102" s="233">
        <v>0</v>
      </c>
      <c r="AF102" s="234">
        <v>0</v>
      </c>
      <c r="AG102" s="234">
        <v>0</v>
      </c>
      <c r="AH102" s="252">
        <v>1</v>
      </c>
      <c r="AI102" s="233">
        <v>0</v>
      </c>
      <c r="AJ102" s="234">
        <v>2</v>
      </c>
      <c r="AK102" s="234">
        <v>2</v>
      </c>
      <c r="AL102" s="252">
        <v>0</v>
      </c>
      <c r="AM102" s="263">
        <v>1</v>
      </c>
      <c r="AN102" s="264">
        <v>4</v>
      </c>
      <c r="AO102" s="265">
        <v>5</v>
      </c>
      <c r="AP102" s="235"/>
      <c r="AQ102" s="242">
        <v>0.82222222222222219</v>
      </c>
      <c r="AR102" s="243">
        <v>3.2888888888888888</v>
      </c>
      <c r="AS102" s="248">
        <v>4.1111111111111107</v>
      </c>
    </row>
    <row r="103" spans="8:45" x14ac:dyDescent="0.25"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</sheetData>
  <sortState ref="A2:E28">
    <sortCondition ref="A1"/>
  </sortState>
  <mergeCells count="4">
    <mergeCell ref="J53:M53"/>
    <mergeCell ref="N53:Q53"/>
    <mergeCell ref="AE53:AH53"/>
    <mergeCell ref="AI53:AL5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18" workbookViewId="0">
      <selection activeCell="H35" sqref="H35"/>
    </sheetView>
  </sheetViews>
  <sheetFormatPr baseColWidth="10" defaultRowHeight="15" x14ac:dyDescent="0.25"/>
  <sheetData>
    <row r="1" spans="1:17" ht="19.5" thickBot="1" x14ac:dyDescent="0.35">
      <c r="A1" s="118" t="s">
        <v>232</v>
      </c>
      <c r="B1" s="118"/>
      <c r="C1" s="118"/>
      <c r="D1" s="118"/>
      <c r="E1" s="118"/>
      <c r="F1" s="118"/>
      <c r="G1" s="118"/>
      <c r="H1" s="118"/>
      <c r="I1" s="119">
        <v>2013</v>
      </c>
      <c r="J1" s="118"/>
      <c r="K1" s="118"/>
      <c r="L1" s="118"/>
      <c r="M1" s="118"/>
      <c r="N1" s="120"/>
      <c r="O1" s="120" t="s">
        <v>233</v>
      </c>
      <c r="P1" s="121" t="s">
        <v>263</v>
      </c>
      <c r="Q1" s="121">
        <v>2014</v>
      </c>
    </row>
    <row r="2" spans="1:17" x14ac:dyDescent="0.25">
      <c r="A2" s="77" t="s">
        <v>235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8"/>
      <c r="O2" s="76"/>
      <c r="P2" s="76"/>
      <c r="Q2" s="76"/>
    </row>
    <row r="3" spans="1:17" ht="15.75" thickBot="1" x14ac:dyDescent="0.3">
      <c r="A3" s="76"/>
      <c r="B3" s="76"/>
      <c r="C3" s="305" t="s">
        <v>236</v>
      </c>
      <c r="D3" s="306"/>
      <c r="E3" s="306"/>
      <c r="F3" s="307"/>
      <c r="G3" s="308" t="s">
        <v>237</v>
      </c>
      <c r="H3" s="309"/>
      <c r="I3" s="309"/>
      <c r="J3" s="310"/>
      <c r="K3" s="76"/>
      <c r="L3" s="76"/>
      <c r="M3" s="76"/>
      <c r="N3" s="78"/>
      <c r="O3" s="76"/>
      <c r="P3" s="76"/>
      <c r="Q3" s="76"/>
    </row>
    <row r="4" spans="1:17" ht="94.5" thickBot="1" x14ac:dyDescent="0.3">
      <c r="A4" s="152" t="s">
        <v>238</v>
      </c>
      <c r="B4" s="138"/>
      <c r="C4" s="139" t="s">
        <v>239</v>
      </c>
      <c r="D4" s="138" t="s">
        <v>240</v>
      </c>
      <c r="E4" s="138" t="s">
        <v>241</v>
      </c>
      <c r="F4" s="140" t="s">
        <v>242</v>
      </c>
      <c r="G4" s="139" t="s">
        <v>243</v>
      </c>
      <c r="H4" s="138" t="s">
        <v>244</v>
      </c>
      <c r="I4" s="138" t="s">
        <v>245</v>
      </c>
      <c r="J4" s="140" t="s">
        <v>246</v>
      </c>
      <c r="K4" s="141" t="s">
        <v>247</v>
      </c>
      <c r="L4" s="142" t="s">
        <v>248</v>
      </c>
      <c r="M4" s="143" t="s">
        <v>249</v>
      </c>
      <c r="N4" s="144" t="s">
        <v>250</v>
      </c>
      <c r="O4" s="139" t="s">
        <v>251</v>
      </c>
      <c r="P4" s="140" t="s">
        <v>252</v>
      </c>
      <c r="Q4" s="145" t="s">
        <v>249</v>
      </c>
    </row>
    <row r="5" spans="1:17" ht="15.75" thickBot="1" x14ac:dyDescent="0.3">
      <c r="A5" s="146"/>
      <c r="B5" s="147"/>
      <c r="C5" s="148">
        <v>2013</v>
      </c>
      <c r="D5" s="147">
        <v>2012</v>
      </c>
      <c r="E5" s="147">
        <v>2012</v>
      </c>
      <c r="F5" s="149">
        <v>2011</v>
      </c>
      <c r="G5" s="148">
        <v>2010</v>
      </c>
      <c r="H5" s="147">
        <v>2009</v>
      </c>
      <c r="I5" s="147">
        <v>2008</v>
      </c>
      <c r="J5" s="149">
        <v>2007</v>
      </c>
      <c r="K5" s="133"/>
      <c r="L5" s="134"/>
      <c r="M5" s="135"/>
      <c r="N5" s="150"/>
      <c r="O5" s="131"/>
      <c r="P5" s="130"/>
      <c r="Q5" s="151"/>
    </row>
    <row r="6" spans="1:17" x14ac:dyDescent="0.25">
      <c r="A6" s="127" t="s">
        <v>253</v>
      </c>
      <c r="B6" s="104">
        <v>6</v>
      </c>
      <c r="C6" s="102">
        <v>0</v>
      </c>
      <c r="D6" s="95">
        <v>0</v>
      </c>
      <c r="E6" s="95">
        <v>0</v>
      </c>
      <c r="F6" s="103">
        <v>0</v>
      </c>
      <c r="G6" s="99">
        <v>0</v>
      </c>
      <c r="H6" s="94">
        <v>0</v>
      </c>
      <c r="I6" s="94">
        <v>0</v>
      </c>
      <c r="J6" s="100">
        <v>0</v>
      </c>
      <c r="K6" s="115">
        <v>0</v>
      </c>
      <c r="L6" s="116">
        <v>0</v>
      </c>
      <c r="M6" s="117">
        <v>0</v>
      </c>
      <c r="N6" s="87">
        <v>0.13333333333333333</v>
      </c>
      <c r="O6" s="88">
        <v>0</v>
      </c>
      <c r="P6" s="89">
        <v>0</v>
      </c>
      <c r="Q6" s="128">
        <v>0</v>
      </c>
    </row>
    <row r="7" spans="1:17" x14ac:dyDescent="0.25">
      <c r="A7" s="127" t="s">
        <v>254</v>
      </c>
      <c r="B7" s="104">
        <v>13</v>
      </c>
      <c r="C7" s="102">
        <v>0</v>
      </c>
      <c r="D7" s="95">
        <v>0</v>
      </c>
      <c r="E7" s="95">
        <v>0</v>
      </c>
      <c r="F7" s="103">
        <v>0</v>
      </c>
      <c r="G7" s="99">
        <v>0</v>
      </c>
      <c r="H7" s="94">
        <v>0</v>
      </c>
      <c r="I7" s="94">
        <v>0</v>
      </c>
      <c r="J7" s="100">
        <v>0</v>
      </c>
      <c r="K7" s="115">
        <v>0</v>
      </c>
      <c r="L7" s="116">
        <v>0</v>
      </c>
      <c r="M7" s="117">
        <v>0</v>
      </c>
      <c r="N7" s="87">
        <v>0.28888888888888886</v>
      </c>
      <c r="O7" s="88">
        <v>0</v>
      </c>
      <c r="P7" s="89">
        <v>0</v>
      </c>
      <c r="Q7" s="128">
        <v>0</v>
      </c>
    </row>
    <row r="8" spans="1:17" x14ac:dyDescent="0.25">
      <c r="A8" s="127" t="s">
        <v>255</v>
      </c>
      <c r="B8" s="104">
        <v>21</v>
      </c>
      <c r="C8" s="102">
        <v>0</v>
      </c>
      <c r="D8" s="95">
        <v>0</v>
      </c>
      <c r="E8" s="95">
        <v>0</v>
      </c>
      <c r="F8" s="103">
        <v>0</v>
      </c>
      <c r="G8" s="99">
        <v>0</v>
      </c>
      <c r="H8" s="94">
        <v>1</v>
      </c>
      <c r="I8" s="94">
        <v>0</v>
      </c>
      <c r="J8" s="100">
        <v>0</v>
      </c>
      <c r="K8" s="115">
        <v>0</v>
      </c>
      <c r="L8" s="116">
        <v>1</v>
      </c>
      <c r="M8" s="117">
        <v>1</v>
      </c>
      <c r="N8" s="87">
        <v>0.46666666666666667</v>
      </c>
      <c r="O8" s="88">
        <v>0</v>
      </c>
      <c r="P8" s="89">
        <v>0.46666666666666667</v>
      </c>
      <c r="Q8" s="128">
        <v>0.46666666666666667</v>
      </c>
    </row>
    <row r="9" spans="1:17" x14ac:dyDescent="0.25">
      <c r="A9" s="127" t="s">
        <v>256</v>
      </c>
      <c r="B9" s="104">
        <v>29</v>
      </c>
      <c r="C9" s="102">
        <v>0</v>
      </c>
      <c r="D9" s="95">
        <v>0</v>
      </c>
      <c r="E9" s="95">
        <v>0</v>
      </c>
      <c r="F9" s="103">
        <v>1</v>
      </c>
      <c r="G9" s="99">
        <v>2</v>
      </c>
      <c r="H9" s="94">
        <v>0</v>
      </c>
      <c r="I9" s="94">
        <v>0</v>
      </c>
      <c r="J9" s="100">
        <v>0</v>
      </c>
      <c r="K9" s="115">
        <v>1</v>
      </c>
      <c r="L9" s="116">
        <v>2</v>
      </c>
      <c r="M9" s="117">
        <v>3</v>
      </c>
      <c r="N9" s="87">
        <v>0.64444444444444449</v>
      </c>
      <c r="O9" s="88">
        <v>0.64444444444444449</v>
      </c>
      <c r="P9" s="89">
        <v>1.288888888888889</v>
      </c>
      <c r="Q9" s="128">
        <v>1.9333333333333336</v>
      </c>
    </row>
    <row r="10" spans="1:17" x14ac:dyDescent="0.25">
      <c r="A10" s="127" t="s">
        <v>257</v>
      </c>
      <c r="B10" s="104">
        <v>37</v>
      </c>
      <c r="C10" s="102">
        <v>0</v>
      </c>
      <c r="D10" s="95">
        <v>0</v>
      </c>
      <c r="E10" s="95">
        <v>3</v>
      </c>
      <c r="F10" s="103">
        <v>1</v>
      </c>
      <c r="G10" s="99">
        <v>0</v>
      </c>
      <c r="H10" s="94">
        <v>2</v>
      </c>
      <c r="I10" s="94">
        <v>1</v>
      </c>
      <c r="J10" s="100">
        <v>0</v>
      </c>
      <c r="K10" s="115">
        <v>4</v>
      </c>
      <c r="L10" s="116">
        <v>3</v>
      </c>
      <c r="M10" s="117">
        <v>7</v>
      </c>
      <c r="N10" s="87">
        <v>0.82222222222222219</v>
      </c>
      <c r="O10" s="88">
        <v>3.2888888888888888</v>
      </c>
      <c r="P10" s="89">
        <v>2.4666666666666668</v>
      </c>
      <c r="Q10" s="128">
        <v>5.7555555555555555</v>
      </c>
    </row>
    <row r="11" spans="1:17" ht="15.75" thickBot="1" x14ac:dyDescent="0.3">
      <c r="A11" s="127" t="s">
        <v>258</v>
      </c>
      <c r="B11" s="104">
        <v>45</v>
      </c>
      <c r="C11" s="102">
        <v>0</v>
      </c>
      <c r="D11" s="95">
        <v>1</v>
      </c>
      <c r="E11" s="95">
        <v>5</v>
      </c>
      <c r="F11" s="103">
        <v>14</v>
      </c>
      <c r="G11" s="99">
        <v>14</v>
      </c>
      <c r="H11" s="94">
        <v>14</v>
      </c>
      <c r="I11" s="94">
        <v>17</v>
      </c>
      <c r="J11" s="100">
        <v>0</v>
      </c>
      <c r="K11" s="115">
        <v>20</v>
      </c>
      <c r="L11" s="116">
        <v>45</v>
      </c>
      <c r="M11" s="117">
        <v>65</v>
      </c>
      <c r="N11" s="90">
        <v>1</v>
      </c>
      <c r="O11" s="88">
        <v>20</v>
      </c>
      <c r="P11" s="89">
        <v>45</v>
      </c>
      <c r="Q11" s="128">
        <v>65</v>
      </c>
    </row>
    <row r="12" spans="1:17" ht="16.5" thickTop="1" thickBot="1" x14ac:dyDescent="0.3">
      <c r="A12" s="129" t="s">
        <v>249</v>
      </c>
      <c r="B12" s="130"/>
      <c r="C12" s="131">
        <v>0</v>
      </c>
      <c r="D12" s="130">
        <v>1</v>
      </c>
      <c r="E12" s="130">
        <v>8</v>
      </c>
      <c r="F12" s="132">
        <v>16</v>
      </c>
      <c r="G12" s="131">
        <v>16</v>
      </c>
      <c r="H12" s="130">
        <v>17</v>
      </c>
      <c r="I12" s="130">
        <v>18</v>
      </c>
      <c r="J12" s="132">
        <v>0</v>
      </c>
      <c r="K12" s="133">
        <v>25</v>
      </c>
      <c r="L12" s="134">
        <v>51</v>
      </c>
      <c r="M12" s="135">
        <v>76</v>
      </c>
      <c r="N12" s="136"/>
      <c r="O12" s="98">
        <v>23.933333333333334</v>
      </c>
      <c r="P12" s="98">
        <v>49.222222222222221</v>
      </c>
      <c r="Q12" s="137">
        <v>73.155555555555551</v>
      </c>
    </row>
    <row r="13" spans="1:17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8"/>
      <c r="O13" s="76"/>
      <c r="P13" s="76"/>
      <c r="Q13" s="76"/>
    </row>
    <row r="14" spans="1:17" ht="45" x14ac:dyDescent="0.25">
      <c r="A14" s="93" t="s">
        <v>259</v>
      </c>
      <c r="B14" s="80"/>
      <c r="C14" s="79" t="s">
        <v>239</v>
      </c>
      <c r="D14" s="80" t="s">
        <v>240</v>
      </c>
      <c r="E14" s="80" t="s">
        <v>241</v>
      </c>
      <c r="F14" s="96" t="s">
        <v>242</v>
      </c>
      <c r="G14" s="80" t="s">
        <v>243</v>
      </c>
      <c r="H14" s="80" t="s">
        <v>244</v>
      </c>
      <c r="I14" s="80" t="s">
        <v>245</v>
      </c>
      <c r="J14" s="80" t="s">
        <v>246</v>
      </c>
      <c r="K14" s="109" t="s">
        <v>247</v>
      </c>
      <c r="L14" s="110" t="s">
        <v>248</v>
      </c>
      <c r="M14" s="111" t="s">
        <v>249</v>
      </c>
      <c r="N14" s="81" t="s">
        <v>250</v>
      </c>
      <c r="O14" s="79" t="s">
        <v>251</v>
      </c>
      <c r="P14" s="80" t="s">
        <v>252</v>
      </c>
      <c r="Q14" s="81" t="s">
        <v>249</v>
      </c>
    </row>
    <row r="15" spans="1:17" x14ac:dyDescent="0.25">
      <c r="A15" s="79"/>
      <c r="B15" s="80"/>
      <c r="C15" s="79">
        <v>2013</v>
      </c>
      <c r="D15" s="80">
        <v>2012</v>
      </c>
      <c r="E15" s="80">
        <v>2012</v>
      </c>
      <c r="F15" s="96">
        <v>2011</v>
      </c>
      <c r="G15" s="79">
        <v>2010</v>
      </c>
      <c r="H15" s="80">
        <v>2009</v>
      </c>
      <c r="I15" s="80">
        <v>2008</v>
      </c>
      <c r="J15" s="96">
        <v>2007</v>
      </c>
      <c r="K15" s="112">
        <v>0</v>
      </c>
      <c r="L15" s="113">
        <v>0</v>
      </c>
      <c r="M15" s="114">
        <v>0</v>
      </c>
      <c r="N15" s="81">
        <v>0</v>
      </c>
      <c r="O15" s="82">
        <v>0</v>
      </c>
      <c r="P15" s="83">
        <v>0</v>
      </c>
      <c r="Q15" s="84">
        <v>0</v>
      </c>
    </row>
    <row r="16" spans="1:17" x14ac:dyDescent="0.25">
      <c r="A16" s="85" t="s">
        <v>253</v>
      </c>
      <c r="B16" s="107">
        <v>6</v>
      </c>
      <c r="C16" s="105"/>
      <c r="D16" s="86"/>
      <c r="E16" s="86"/>
      <c r="F16" s="106"/>
      <c r="G16" s="105"/>
      <c r="H16" s="86"/>
      <c r="I16" s="86"/>
      <c r="J16" s="106"/>
      <c r="K16" s="115">
        <v>0</v>
      </c>
      <c r="L16" s="116">
        <v>0</v>
      </c>
      <c r="M16" s="117">
        <v>0</v>
      </c>
      <c r="N16" s="87">
        <v>0.13333333333333333</v>
      </c>
      <c r="O16" s="88">
        <v>0</v>
      </c>
      <c r="P16" s="89">
        <v>0</v>
      </c>
      <c r="Q16" s="90">
        <v>0</v>
      </c>
    </row>
    <row r="17" spans="1:17" x14ac:dyDescent="0.25">
      <c r="A17" s="85" t="s">
        <v>254</v>
      </c>
      <c r="B17" s="87">
        <v>13</v>
      </c>
      <c r="C17" s="105"/>
      <c r="D17" s="86"/>
      <c r="E17" s="86"/>
      <c r="F17" s="106"/>
      <c r="G17" s="105"/>
      <c r="H17" s="86"/>
      <c r="I17" s="86"/>
      <c r="J17" s="106"/>
      <c r="K17" s="115">
        <v>0</v>
      </c>
      <c r="L17" s="116">
        <v>0</v>
      </c>
      <c r="M17" s="117">
        <v>0</v>
      </c>
      <c r="N17" s="87">
        <v>0.28888888888888886</v>
      </c>
      <c r="O17" s="88">
        <v>0</v>
      </c>
      <c r="P17" s="89">
        <v>0</v>
      </c>
      <c r="Q17" s="90">
        <v>0</v>
      </c>
    </row>
    <row r="18" spans="1:17" x14ac:dyDescent="0.25">
      <c r="A18" s="85" t="s">
        <v>255</v>
      </c>
      <c r="B18" s="87">
        <v>21</v>
      </c>
      <c r="C18" s="105"/>
      <c r="D18" s="86"/>
      <c r="E18" s="86"/>
      <c r="F18" s="106"/>
      <c r="G18" s="105"/>
      <c r="H18" s="86">
        <v>1</v>
      </c>
      <c r="I18" s="86"/>
      <c r="J18" s="106"/>
      <c r="K18" s="115">
        <v>0</v>
      </c>
      <c r="L18" s="116">
        <v>1</v>
      </c>
      <c r="M18" s="117">
        <v>1</v>
      </c>
      <c r="N18" s="87">
        <v>0.46666666666666667</v>
      </c>
      <c r="O18" s="88">
        <v>0</v>
      </c>
      <c r="P18" s="89">
        <v>0.46666666666666667</v>
      </c>
      <c r="Q18" s="90">
        <v>0.46666666666666667</v>
      </c>
    </row>
    <row r="19" spans="1:17" x14ac:dyDescent="0.25">
      <c r="A19" s="85" t="s">
        <v>256</v>
      </c>
      <c r="B19" s="87">
        <v>29</v>
      </c>
      <c r="C19" s="105"/>
      <c r="D19" s="86"/>
      <c r="E19" s="86"/>
      <c r="F19" s="106"/>
      <c r="G19" s="105">
        <v>1</v>
      </c>
      <c r="H19" s="86"/>
      <c r="I19" s="86"/>
      <c r="J19" s="106"/>
      <c r="K19" s="115">
        <v>0</v>
      </c>
      <c r="L19" s="116">
        <v>1</v>
      </c>
      <c r="M19" s="117">
        <v>1</v>
      </c>
      <c r="N19" s="87">
        <v>0.64444444444444449</v>
      </c>
      <c r="O19" s="88">
        <v>0</v>
      </c>
      <c r="P19" s="89">
        <v>0.64444444444444449</v>
      </c>
      <c r="Q19" s="90">
        <v>0.64444444444444449</v>
      </c>
    </row>
    <row r="20" spans="1:17" x14ac:dyDescent="0.25">
      <c r="A20" s="85" t="s">
        <v>257</v>
      </c>
      <c r="B20" s="87">
        <v>37</v>
      </c>
      <c r="C20" s="105"/>
      <c r="D20" s="86"/>
      <c r="E20" s="86">
        <v>1</v>
      </c>
      <c r="F20" s="106"/>
      <c r="G20" s="105"/>
      <c r="H20" s="86">
        <v>1</v>
      </c>
      <c r="I20" s="86">
        <v>1</v>
      </c>
      <c r="J20" s="106"/>
      <c r="K20" s="115">
        <v>1</v>
      </c>
      <c r="L20" s="116">
        <v>2</v>
      </c>
      <c r="M20" s="117">
        <v>3</v>
      </c>
      <c r="N20" s="87">
        <v>0.82222222222222219</v>
      </c>
      <c r="O20" s="88">
        <v>0.82222222222222219</v>
      </c>
      <c r="P20" s="89">
        <v>1.6444444444444444</v>
      </c>
      <c r="Q20" s="90">
        <v>2.4666666666666668</v>
      </c>
    </row>
    <row r="21" spans="1:17" x14ac:dyDescent="0.25">
      <c r="A21" s="85" t="s">
        <v>258</v>
      </c>
      <c r="B21" s="108">
        <v>45</v>
      </c>
      <c r="C21" s="105"/>
      <c r="D21" s="86">
        <v>1</v>
      </c>
      <c r="E21" s="86">
        <v>3</v>
      </c>
      <c r="F21" s="106">
        <v>7</v>
      </c>
      <c r="G21" s="105">
        <v>10</v>
      </c>
      <c r="H21" s="86">
        <v>9</v>
      </c>
      <c r="I21" s="86">
        <v>7</v>
      </c>
      <c r="J21" s="106"/>
      <c r="K21" s="115">
        <v>11</v>
      </c>
      <c r="L21" s="116">
        <v>26</v>
      </c>
      <c r="M21" s="117">
        <v>37</v>
      </c>
      <c r="N21" s="90">
        <v>1</v>
      </c>
      <c r="O21" s="88">
        <v>11</v>
      </c>
      <c r="P21" s="89">
        <v>26</v>
      </c>
      <c r="Q21" s="90">
        <v>37</v>
      </c>
    </row>
    <row r="22" spans="1:17" x14ac:dyDescent="0.25">
      <c r="A22" s="82" t="s">
        <v>249</v>
      </c>
      <c r="B22" s="83"/>
      <c r="C22" s="82">
        <v>0</v>
      </c>
      <c r="D22" s="83">
        <v>1</v>
      </c>
      <c r="E22" s="83">
        <v>4</v>
      </c>
      <c r="F22" s="101">
        <v>7</v>
      </c>
      <c r="G22" s="82">
        <v>11</v>
      </c>
      <c r="H22" s="83">
        <v>11</v>
      </c>
      <c r="I22" s="83">
        <v>8</v>
      </c>
      <c r="J22" s="101">
        <v>0</v>
      </c>
      <c r="K22" s="112">
        <v>12</v>
      </c>
      <c r="L22" s="113">
        <v>30</v>
      </c>
      <c r="M22" s="114">
        <v>42</v>
      </c>
      <c r="N22" s="84"/>
      <c r="O22" s="91">
        <v>11.822222222222223</v>
      </c>
      <c r="P22" s="92">
        <v>28.755555555555556</v>
      </c>
      <c r="Q22" s="97">
        <v>40.577777777777776</v>
      </c>
    </row>
    <row r="24" spans="1:17" ht="45" x14ac:dyDescent="0.25">
      <c r="A24" s="93" t="s">
        <v>260</v>
      </c>
      <c r="B24" s="80"/>
      <c r="C24" s="79" t="s">
        <v>239</v>
      </c>
      <c r="D24" s="80" t="s">
        <v>240</v>
      </c>
      <c r="E24" s="80" t="s">
        <v>241</v>
      </c>
      <c r="F24" s="80" t="s">
        <v>242</v>
      </c>
      <c r="G24" s="79" t="s">
        <v>243</v>
      </c>
      <c r="H24" s="80" t="s">
        <v>244</v>
      </c>
      <c r="I24" s="80" t="s">
        <v>245</v>
      </c>
      <c r="J24" s="80" t="s">
        <v>246</v>
      </c>
      <c r="K24" s="109" t="s">
        <v>247</v>
      </c>
      <c r="L24" s="123" t="s">
        <v>248</v>
      </c>
      <c r="M24" s="111" t="s">
        <v>249</v>
      </c>
      <c r="N24" s="81" t="s">
        <v>250</v>
      </c>
      <c r="O24" s="79" t="s">
        <v>251</v>
      </c>
      <c r="P24" s="80" t="s">
        <v>252</v>
      </c>
      <c r="Q24" s="81" t="s">
        <v>249</v>
      </c>
    </row>
    <row r="25" spans="1:17" x14ac:dyDescent="0.25">
      <c r="A25" s="79"/>
      <c r="B25" s="80"/>
      <c r="C25" s="79">
        <v>2013</v>
      </c>
      <c r="D25" s="80">
        <v>2012</v>
      </c>
      <c r="E25" s="80">
        <v>2012</v>
      </c>
      <c r="F25" s="80">
        <v>2011</v>
      </c>
      <c r="G25" s="79">
        <v>2010</v>
      </c>
      <c r="H25" s="80">
        <v>2009</v>
      </c>
      <c r="I25" s="80">
        <v>2008</v>
      </c>
      <c r="J25" s="96">
        <v>2007</v>
      </c>
      <c r="K25" s="112">
        <v>0</v>
      </c>
      <c r="L25" s="124">
        <v>0</v>
      </c>
      <c r="M25" s="114">
        <v>0</v>
      </c>
      <c r="N25" s="81">
        <v>0</v>
      </c>
      <c r="O25" s="82">
        <v>0</v>
      </c>
      <c r="P25" s="83">
        <v>0</v>
      </c>
      <c r="Q25" s="84">
        <v>0</v>
      </c>
    </row>
    <row r="26" spans="1:17" x14ac:dyDescent="0.25">
      <c r="A26" s="85" t="s">
        <v>253</v>
      </c>
      <c r="B26" s="107">
        <v>6</v>
      </c>
      <c r="C26" s="86"/>
      <c r="D26" s="86"/>
      <c r="E26" s="86"/>
      <c r="F26" s="86"/>
      <c r="G26" s="105"/>
      <c r="H26" s="86"/>
      <c r="I26" s="86"/>
      <c r="J26" s="86"/>
      <c r="K26" s="115">
        <v>0</v>
      </c>
      <c r="L26" s="122">
        <v>0</v>
      </c>
      <c r="M26" s="117">
        <v>0</v>
      </c>
      <c r="N26" s="87">
        <v>0.13333333333333333</v>
      </c>
      <c r="O26" s="88">
        <v>0</v>
      </c>
      <c r="P26" s="89">
        <v>0</v>
      </c>
      <c r="Q26" s="90">
        <v>0</v>
      </c>
    </row>
    <row r="27" spans="1:17" x14ac:dyDescent="0.25">
      <c r="A27" s="85" t="s">
        <v>254</v>
      </c>
      <c r="B27" s="87">
        <v>13</v>
      </c>
      <c r="C27" s="86"/>
      <c r="D27" s="86"/>
      <c r="E27" s="86"/>
      <c r="F27" s="86"/>
      <c r="G27" s="105"/>
      <c r="H27" s="86"/>
      <c r="I27" s="86"/>
      <c r="J27" s="86"/>
      <c r="K27" s="115">
        <v>0</v>
      </c>
      <c r="L27" s="122">
        <v>0</v>
      </c>
      <c r="M27" s="117">
        <v>0</v>
      </c>
      <c r="N27" s="87">
        <v>0.28888888888888886</v>
      </c>
      <c r="O27" s="88">
        <v>0</v>
      </c>
      <c r="P27" s="89">
        <v>0</v>
      </c>
      <c r="Q27" s="90">
        <v>0</v>
      </c>
    </row>
    <row r="28" spans="1:17" x14ac:dyDescent="0.25">
      <c r="A28" s="85" t="s">
        <v>255</v>
      </c>
      <c r="B28" s="87">
        <v>21</v>
      </c>
      <c r="C28" s="86"/>
      <c r="D28" s="86"/>
      <c r="E28" s="86"/>
      <c r="F28" s="86"/>
      <c r="G28" s="105"/>
      <c r="H28" s="86"/>
      <c r="I28" s="86"/>
      <c r="J28" s="86"/>
      <c r="K28" s="115">
        <v>0</v>
      </c>
      <c r="L28" s="122">
        <v>0</v>
      </c>
      <c r="M28" s="117">
        <v>0</v>
      </c>
      <c r="N28" s="87">
        <v>0.46666666666666667</v>
      </c>
      <c r="O28" s="88">
        <v>0</v>
      </c>
      <c r="P28" s="89">
        <v>0</v>
      </c>
      <c r="Q28" s="90">
        <v>0</v>
      </c>
    </row>
    <row r="29" spans="1:17" x14ac:dyDescent="0.25">
      <c r="A29" s="85" t="s">
        <v>256</v>
      </c>
      <c r="B29" s="87">
        <v>29</v>
      </c>
      <c r="C29" s="86"/>
      <c r="D29" s="86"/>
      <c r="E29" s="86"/>
      <c r="F29" s="86">
        <v>1</v>
      </c>
      <c r="G29" s="105">
        <v>1</v>
      </c>
      <c r="H29" s="86"/>
      <c r="I29" s="86"/>
      <c r="J29" s="86"/>
      <c r="K29" s="115">
        <v>1</v>
      </c>
      <c r="L29" s="122">
        <v>1</v>
      </c>
      <c r="M29" s="117">
        <v>2</v>
      </c>
      <c r="N29" s="87">
        <v>0.64444444444444449</v>
      </c>
      <c r="O29" s="88">
        <v>0.64444444444444449</v>
      </c>
      <c r="P29" s="89">
        <v>0.64444444444444449</v>
      </c>
      <c r="Q29" s="90">
        <v>1.288888888888889</v>
      </c>
    </row>
    <row r="30" spans="1:17" x14ac:dyDescent="0.25">
      <c r="A30" s="85" t="s">
        <v>257</v>
      </c>
      <c r="B30" s="87">
        <v>37</v>
      </c>
      <c r="C30" s="86"/>
      <c r="D30" s="86"/>
      <c r="E30" s="86">
        <v>2</v>
      </c>
      <c r="F30" s="86">
        <v>1</v>
      </c>
      <c r="G30" s="105"/>
      <c r="H30" s="86">
        <v>1</v>
      </c>
      <c r="I30" s="86"/>
      <c r="J30" s="86"/>
      <c r="K30" s="115">
        <v>3</v>
      </c>
      <c r="L30" s="122">
        <v>1</v>
      </c>
      <c r="M30" s="117">
        <v>4</v>
      </c>
      <c r="N30" s="87">
        <v>0.82222222222222219</v>
      </c>
      <c r="O30" s="88">
        <v>2.4666666666666668</v>
      </c>
      <c r="P30" s="89">
        <v>0.82222222222222219</v>
      </c>
      <c r="Q30" s="90">
        <v>3.2888888888888888</v>
      </c>
    </row>
    <row r="31" spans="1:17" x14ac:dyDescent="0.25">
      <c r="A31" s="85" t="s">
        <v>258</v>
      </c>
      <c r="B31" s="108">
        <v>45</v>
      </c>
      <c r="C31" s="86"/>
      <c r="D31" s="86"/>
      <c r="E31" s="86"/>
      <c r="F31" s="86">
        <v>4</v>
      </c>
      <c r="G31" s="105">
        <v>1</v>
      </c>
      <c r="H31" s="86">
        <v>3</v>
      </c>
      <c r="I31" s="86">
        <v>6</v>
      </c>
      <c r="J31" s="86"/>
      <c r="K31" s="115">
        <v>4</v>
      </c>
      <c r="L31" s="122">
        <v>10</v>
      </c>
      <c r="M31" s="117">
        <v>14</v>
      </c>
      <c r="N31" s="90">
        <v>1</v>
      </c>
      <c r="O31" s="88">
        <v>4</v>
      </c>
      <c r="P31" s="89">
        <v>10</v>
      </c>
      <c r="Q31" s="90">
        <v>14</v>
      </c>
    </row>
    <row r="32" spans="1:17" x14ac:dyDescent="0.25">
      <c r="A32" s="82" t="s">
        <v>249</v>
      </c>
      <c r="B32" s="83"/>
      <c r="C32" s="82">
        <v>0</v>
      </c>
      <c r="D32" s="83">
        <v>0</v>
      </c>
      <c r="E32" s="83">
        <v>2</v>
      </c>
      <c r="F32" s="83">
        <v>6</v>
      </c>
      <c r="G32" s="82">
        <v>2</v>
      </c>
      <c r="H32" s="83">
        <v>4</v>
      </c>
      <c r="I32" s="83">
        <v>6</v>
      </c>
      <c r="J32" s="83">
        <v>0</v>
      </c>
      <c r="K32" s="112">
        <v>8</v>
      </c>
      <c r="L32" s="124">
        <v>12</v>
      </c>
      <c r="M32" s="114">
        <v>20</v>
      </c>
      <c r="N32" s="84"/>
      <c r="O32" s="91">
        <v>7.1111111111111107</v>
      </c>
      <c r="P32" s="92">
        <v>11.466666666666667</v>
      </c>
      <c r="Q32" s="97">
        <v>18.577777777777776</v>
      </c>
    </row>
    <row r="34" spans="1:17" ht="45" x14ac:dyDescent="0.25">
      <c r="A34" s="93" t="s">
        <v>261</v>
      </c>
      <c r="B34" s="80"/>
      <c r="C34" s="79" t="s">
        <v>239</v>
      </c>
      <c r="D34" s="80" t="s">
        <v>240</v>
      </c>
      <c r="E34" s="80" t="s">
        <v>241</v>
      </c>
      <c r="F34" s="96" t="s">
        <v>242</v>
      </c>
      <c r="G34" s="80" t="s">
        <v>243</v>
      </c>
      <c r="H34" s="80" t="s">
        <v>244</v>
      </c>
      <c r="I34" s="80" t="s">
        <v>245</v>
      </c>
      <c r="J34" s="80" t="s">
        <v>246</v>
      </c>
      <c r="K34" s="109" t="s">
        <v>247</v>
      </c>
      <c r="L34" s="110" t="s">
        <v>248</v>
      </c>
      <c r="M34" s="111" t="s">
        <v>249</v>
      </c>
      <c r="N34" s="81" t="s">
        <v>250</v>
      </c>
      <c r="O34" s="79" t="s">
        <v>251</v>
      </c>
      <c r="P34" s="80" t="s">
        <v>252</v>
      </c>
      <c r="Q34" s="81" t="s">
        <v>249</v>
      </c>
    </row>
    <row r="35" spans="1:17" x14ac:dyDescent="0.25">
      <c r="A35" s="79"/>
      <c r="B35" s="80"/>
      <c r="C35" s="79">
        <v>2013</v>
      </c>
      <c r="D35" s="80">
        <v>2012</v>
      </c>
      <c r="E35" s="80">
        <v>2012</v>
      </c>
      <c r="F35" s="96">
        <v>2011</v>
      </c>
      <c r="G35" s="79">
        <v>2010</v>
      </c>
      <c r="H35" s="80">
        <v>2009</v>
      </c>
      <c r="I35" s="80">
        <v>2008</v>
      </c>
      <c r="J35" s="96">
        <v>2007</v>
      </c>
      <c r="K35" s="112">
        <v>0</v>
      </c>
      <c r="L35" s="113">
        <v>0</v>
      </c>
      <c r="M35" s="114">
        <v>0</v>
      </c>
      <c r="N35" s="81">
        <v>0</v>
      </c>
      <c r="O35" s="82">
        <v>0</v>
      </c>
      <c r="P35" s="83">
        <v>0</v>
      </c>
      <c r="Q35" s="84">
        <v>0</v>
      </c>
    </row>
    <row r="36" spans="1:17" x14ac:dyDescent="0.25">
      <c r="A36" s="85" t="s">
        <v>253</v>
      </c>
      <c r="B36" s="107">
        <v>6</v>
      </c>
      <c r="C36" s="86"/>
      <c r="D36" s="86"/>
      <c r="E36" s="86"/>
      <c r="F36" s="86"/>
      <c r="G36" s="125"/>
      <c r="H36" s="86"/>
      <c r="I36" s="86"/>
      <c r="J36" s="86"/>
      <c r="K36" s="115">
        <v>0</v>
      </c>
      <c r="L36" s="116">
        <v>0</v>
      </c>
      <c r="M36" s="117">
        <v>0</v>
      </c>
      <c r="N36" s="87">
        <v>0.13333333333333333</v>
      </c>
      <c r="O36" s="88">
        <v>0</v>
      </c>
      <c r="P36" s="89">
        <v>0</v>
      </c>
      <c r="Q36" s="90">
        <v>0</v>
      </c>
    </row>
    <row r="37" spans="1:17" x14ac:dyDescent="0.25">
      <c r="A37" s="85" t="s">
        <v>254</v>
      </c>
      <c r="B37" s="87">
        <v>13</v>
      </c>
      <c r="C37" s="86"/>
      <c r="D37" s="86"/>
      <c r="E37" s="86"/>
      <c r="F37" s="86"/>
      <c r="G37" s="105"/>
      <c r="H37" s="86"/>
      <c r="I37" s="86"/>
      <c r="J37" s="86"/>
      <c r="K37" s="115">
        <v>0</v>
      </c>
      <c r="L37" s="116">
        <v>0</v>
      </c>
      <c r="M37" s="117">
        <v>0</v>
      </c>
      <c r="N37" s="87">
        <v>0.28888888888888886</v>
      </c>
      <c r="O37" s="88">
        <v>0</v>
      </c>
      <c r="P37" s="89">
        <v>0</v>
      </c>
      <c r="Q37" s="90">
        <v>0</v>
      </c>
    </row>
    <row r="38" spans="1:17" x14ac:dyDescent="0.25">
      <c r="A38" s="85" t="s">
        <v>255</v>
      </c>
      <c r="B38" s="87">
        <v>21</v>
      </c>
      <c r="C38" s="86"/>
      <c r="D38" s="86"/>
      <c r="E38" s="86"/>
      <c r="F38" s="86"/>
      <c r="G38" s="105"/>
      <c r="H38" s="86"/>
      <c r="I38" s="86"/>
      <c r="J38" s="86"/>
      <c r="K38" s="115">
        <v>0</v>
      </c>
      <c r="L38" s="116">
        <v>0</v>
      </c>
      <c r="M38" s="117">
        <v>0</v>
      </c>
      <c r="N38" s="87">
        <v>0.46666666666666667</v>
      </c>
      <c r="O38" s="88">
        <v>0</v>
      </c>
      <c r="P38" s="89">
        <v>0</v>
      </c>
      <c r="Q38" s="90">
        <v>0</v>
      </c>
    </row>
    <row r="39" spans="1:17" x14ac:dyDescent="0.25">
      <c r="A39" s="85" t="s">
        <v>256</v>
      </c>
      <c r="B39" s="87">
        <v>29</v>
      </c>
      <c r="C39" s="86"/>
      <c r="D39" s="86"/>
      <c r="E39" s="86"/>
      <c r="F39" s="86"/>
      <c r="G39" s="105"/>
      <c r="H39" s="86"/>
      <c r="I39" s="86"/>
      <c r="J39" s="86"/>
      <c r="K39" s="115">
        <v>0</v>
      </c>
      <c r="L39" s="116">
        <v>0</v>
      </c>
      <c r="M39" s="117">
        <v>0</v>
      </c>
      <c r="N39" s="87">
        <v>0.64444444444444449</v>
      </c>
      <c r="O39" s="88">
        <v>0</v>
      </c>
      <c r="P39" s="89">
        <v>0</v>
      </c>
      <c r="Q39" s="90">
        <v>0</v>
      </c>
    </row>
    <row r="40" spans="1:17" x14ac:dyDescent="0.25">
      <c r="A40" s="85" t="s">
        <v>257</v>
      </c>
      <c r="B40" s="87">
        <v>37</v>
      </c>
      <c r="C40" s="86"/>
      <c r="D40" s="86"/>
      <c r="E40" s="86"/>
      <c r="F40" s="86"/>
      <c r="G40" s="105"/>
      <c r="H40" s="86"/>
      <c r="I40" s="86"/>
      <c r="J40" s="86"/>
      <c r="K40" s="115">
        <v>0</v>
      </c>
      <c r="L40" s="116">
        <v>0</v>
      </c>
      <c r="M40" s="117">
        <v>0</v>
      </c>
      <c r="N40" s="87">
        <v>0.82222222222222219</v>
      </c>
      <c r="O40" s="88">
        <v>0</v>
      </c>
      <c r="P40" s="89">
        <v>0</v>
      </c>
      <c r="Q40" s="90">
        <v>0</v>
      </c>
    </row>
    <row r="41" spans="1:17" x14ac:dyDescent="0.25">
      <c r="A41" s="85" t="s">
        <v>258</v>
      </c>
      <c r="B41" s="108">
        <v>45</v>
      </c>
      <c r="C41" s="86"/>
      <c r="D41" s="86"/>
      <c r="E41" s="86">
        <v>1</v>
      </c>
      <c r="F41" s="86">
        <v>3</v>
      </c>
      <c r="G41" s="126">
        <v>1</v>
      </c>
      <c r="H41" s="86"/>
      <c r="I41" s="86">
        <v>3</v>
      </c>
      <c r="J41" s="86"/>
      <c r="K41" s="115">
        <v>4</v>
      </c>
      <c r="L41" s="116">
        <v>4</v>
      </c>
      <c r="M41" s="117">
        <v>8</v>
      </c>
      <c r="N41" s="90">
        <v>1</v>
      </c>
      <c r="O41" s="88">
        <v>4</v>
      </c>
      <c r="P41" s="89">
        <v>4</v>
      </c>
      <c r="Q41" s="90">
        <v>8</v>
      </c>
    </row>
    <row r="42" spans="1:17" x14ac:dyDescent="0.25">
      <c r="A42" s="82" t="s">
        <v>249</v>
      </c>
      <c r="B42" s="83"/>
      <c r="C42" s="82">
        <v>0</v>
      </c>
      <c r="D42" s="83">
        <v>0</v>
      </c>
      <c r="E42" s="83">
        <v>1</v>
      </c>
      <c r="F42" s="101">
        <v>3</v>
      </c>
      <c r="G42" s="82">
        <v>1</v>
      </c>
      <c r="H42" s="83">
        <v>0</v>
      </c>
      <c r="I42" s="83">
        <v>3</v>
      </c>
      <c r="J42" s="83">
        <v>0</v>
      </c>
      <c r="K42" s="112">
        <v>4</v>
      </c>
      <c r="L42" s="113">
        <v>4</v>
      </c>
      <c r="M42" s="114">
        <v>8</v>
      </c>
      <c r="N42" s="84"/>
      <c r="O42" s="91">
        <v>4</v>
      </c>
      <c r="P42" s="92">
        <v>4</v>
      </c>
      <c r="Q42" s="97">
        <v>8</v>
      </c>
    </row>
    <row r="44" spans="1:17" ht="45" x14ac:dyDescent="0.25">
      <c r="A44" s="93" t="s">
        <v>262</v>
      </c>
      <c r="B44" s="80"/>
      <c r="C44" s="79" t="s">
        <v>239</v>
      </c>
      <c r="D44" s="80" t="s">
        <v>240</v>
      </c>
      <c r="E44" s="80" t="s">
        <v>241</v>
      </c>
      <c r="F44" s="96" t="s">
        <v>242</v>
      </c>
      <c r="G44" s="80" t="s">
        <v>243</v>
      </c>
      <c r="H44" s="80" t="s">
        <v>244</v>
      </c>
      <c r="I44" s="80" t="s">
        <v>245</v>
      </c>
      <c r="J44" s="80" t="s">
        <v>246</v>
      </c>
      <c r="K44" s="109" t="s">
        <v>247</v>
      </c>
      <c r="L44" s="110" t="s">
        <v>248</v>
      </c>
      <c r="M44" s="111" t="s">
        <v>249</v>
      </c>
      <c r="N44" s="81" t="s">
        <v>250</v>
      </c>
      <c r="O44" s="79" t="s">
        <v>251</v>
      </c>
      <c r="P44" s="80" t="s">
        <v>252</v>
      </c>
      <c r="Q44" s="81" t="s">
        <v>249</v>
      </c>
    </row>
    <row r="45" spans="1:17" x14ac:dyDescent="0.25">
      <c r="A45" s="79"/>
      <c r="B45" s="80"/>
      <c r="C45" s="79">
        <v>2013</v>
      </c>
      <c r="D45" s="80">
        <v>2012</v>
      </c>
      <c r="E45" s="80">
        <v>2012</v>
      </c>
      <c r="F45" s="96">
        <v>2011</v>
      </c>
      <c r="G45" s="79">
        <v>2010</v>
      </c>
      <c r="H45" s="80">
        <v>2009</v>
      </c>
      <c r="I45" s="80">
        <v>2008</v>
      </c>
      <c r="J45" s="96">
        <v>2007</v>
      </c>
      <c r="K45" s="112">
        <v>0</v>
      </c>
      <c r="L45" s="113">
        <v>0</v>
      </c>
      <c r="M45" s="114">
        <v>0</v>
      </c>
      <c r="N45" s="81">
        <v>0</v>
      </c>
      <c r="O45" s="82">
        <v>0</v>
      </c>
      <c r="P45" s="83">
        <v>0</v>
      </c>
      <c r="Q45" s="84">
        <v>0</v>
      </c>
    </row>
    <row r="46" spans="1:17" x14ac:dyDescent="0.25">
      <c r="A46" s="85" t="s">
        <v>253</v>
      </c>
      <c r="B46" s="107">
        <v>6</v>
      </c>
      <c r="C46" s="86"/>
      <c r="D46" s="86"/>
      <c r="E46" s="86"/>
      <c r="F46" s="86"/>
      <c r="G46" s="125"/>
      <c r="H46" s="86"/>
      <c r="I46" s="86"/>
      <c r="J46" s="86"/>
      <c r="K46" s="115">
        <v>0</v>
      </c>
      <c r="L46" s="116">
        <v>0</v>
      </c>
      <c r="M46" s="117">
        <v>0</v>
      </c>
      <c r="N46" s="87">
        <v>0.13333333333333333</v>
      </c>
      <c r="O46" s="88">
        <v>0</v>
      </c>
      <c r="P46" s="89">
        <v>0</v>
      </c>
      <c r="Q46" s="90">
        <v>0</v>
      </c>
    </row>
    <row r="47" spans="1:17" x14ac:dyDescent="0.25">
      <c r="A47" s="85" t="s">
        <v>254</v>
      </c>
      <c r="B47" s="87">
        <v>13</v>
      </c>
      <c r="C47" s="86"/>
      <c r="D47" s="86"/>
      <c r="E47" s="86"/>
      <c r="F47" s="86"/>
      <c r="G47" s="105"/>
      <c r="H47" s="86"/>
      <c r="I47" s="86"/>
      <c r="J47" s="86"/>
      <c r="K47" s="115">
        <v>0</v>
      </c>
      <c r="L47" s="116">
        <v>0</v>
      </c>
      <c r="M47" s="117">
        <v>0</v>
      </c>
      <c r="N47" s="87">
        <v>0.28888888888888886</v>
      </c>
      <c r="O47" s="88">
        <v>0</v>
      </c>
      <c r="P47" s="89">
        <v>0</v>
      </c>
      <c r="Q47" s="90">
        <v>0</v>
      </c>
    </row>
    <row r="48" spans="1:17" x14ac:dyDescent="0.25">
      <c r="A48" s="85" t="s">
        <v>255</v>
      </c>
      <c r="B48" s="87">
        <v>21</v>
      </c>
      <c r="C48" s="86"/>
      <c r="D48" s="86"/>
      <c r="E48" s="86"/>
      <c r="F48" s="86"/>
      <c r="G48" s="105"/>
      <c r="H48" s="86"/>
      <c r="I48" s="86"/>
      <c r="J48" s="86"/>
      <c r="K48" s="115">
        <v>0</v>
      </c>
      <c r="L48" s="116">
        <v>0</v>
      </c>
      <c r="M48" s="117">
        <v>0</v>
      </c>
      <c r="N48" s="87">
        <v>0.46666666666666667</v>
      </c>
      <c r="O48" s="88">
        <v>0</v>
      </c>
      <c r="P48" s="89">
        <v>0</v>
      </c>
      <c r="Q48" s="90">
        <v>0</v>
      </c>
    </row>
    <row r="49" spans="1:17" x14ac:dyDescent="0.25">
      <c r="A49" s="85" t="s">
        <v>256</v>
      </c>
      <c r="B49" s="87">
        <v>29</v>
      </c>
      <c r="C49" s="86"/>
      <c r="D49" s="86"/>
      <c r="E49" s="86"/>
      <c r="F49" s="86"/>
      <c r="G49" s="105"/>
      <c r="H49" s="86"/>
      <c r="I49" s="86"/>
      <c r="J49" s="86"/>
      <c r="K49" s="115">
        <v>0</v>
      </c>
      <c r="L49" s="116">
        <v>0</v>
      </c>
      <c r="M49" s="117">
        <v>0</v>
      </c>
      <c r="N49" s="87">
        <v>0.64444444444444449</v>
      </c>
      <c r="O49" s="88">
        <v>0</v>
      </c>
      <c r="P49" s="89">
        <v>0</v>
      </c>
      <c r="Q49" s="90">
        <v>0</v>
      </c>
    </row>
    <row r="50" spans="1:17" x14ac:dyDescent="0.25">
      <c r="A50" s="85" t="s">
        <v>257</v>
      </c>
      <c r="B50" s="87">
        <v>37</v>
      </c>
      <c r="C50" s="86"/>
      <c r="D50" s="86"/>
      <c r="E50" s="86"/>
      <c r="F50" s="86"/>
      <c r="G50" s="105"/>
      <c r="H50" s="86"/>
      <c r="I50" s="86"/>
      <c r="J50" s="86"/>
      <c r="K50" s="115">
        <v>0</v>
      </c>
      <c r="L50" s="116">
        <v>0</v>
      </c>
      <c r="M50" s="117">
        <v>0</v>
      </c>
      <c r="N50" s="87">
        <v>0.82222222222222219</v>
      </c>
      <c r="O50" s="88">
        <v>0</v>
      </c>
      <c r="P50" s="89">
        <v>0</v>
      </c>
      <c r="Q50" s="90">
        <v>0</v>
      </c>
    </row>
    <row r="51" spans="1:17" x14ac:dyDescent="0.25">
      <c r="A51" s="85" t="s">
        <v>258</v>
      </c>
      <c r="B51" s="108">
        <v>45</v>
      </c>
      <c r="C51" s="86"/>
      <c r="D51" s="86"/>
      <c r="E51" s="86">
        <v>1</v>
      </c>
      <c r="F51" s="86"/>
      <c r="G51" s="126">
        <v>2</v>
      </c>
      <c r="H51" s="86">
        <v>2</v>
      </c>
      <c r="I51" s="86">
        <v>1</v>
      </c>
      <c r="J51" s="86"/>
      <c r="K51" s="115">
        <v>1</v>
      </c>
      <c r="L51" s="116">
        <v>5</v>
      </c>
      <c r="M51" s="117">
        <v>6</v>
      </c>
      <c r="N51" s="90">
        <v>1</v>
      </c>
      <c r="O51" s="88">
        <v>1</v>
      </c>
      <c r="P51" s="89">
        <v>5</v>
      </c>
      <c r="Q51" s="90">
        <v>6</v>
      </c>
    </row>
    <row r="52" spans="1:17" x14ac:dyDescent="0.25">
      <c r="A52" s="82" t="s">
        <v>249</v>
      </c>
      <c r="B52" s="83"/>
      <c r="C52" s="82">
        <v>0</v>
      </c>
      <c r="D52" s="83">
        <v>0</v>
      </c>
      <c r="E52" s="83">
        <v>1</v>
      </c>
      <c r="F52" s="101">
        <v>0</v>
      </c>
      <c r="G52" s="82">
        <v>2</v>
      </c>
      <c r="H52" s="83">
        <v>2</v>
      </c>
      <c r="I52" s="83">
        <v>1</v>
      </c>
      <c r="J52" s="83">
        <v>0</v>
      </c>
      <c r="K52" s="112">
        <v>1</v>
      </c>
      <c r="L52" s="113">
        <v>5</v>
      </c>
      <c r="M52" s="114">
        <v>6</v>
      </c>
      <c r="N52" s="84"/>
      <c r="O52" s="91">
        <v>1</v>
      </c>
      <c r="P52" s="92">
        <v>5</v>
      </c>
      <c r="Q52" s="97">
        <v>6</v>
      </c>
    </row>
  </sheetData>
  <mergeCells count="2">
    <mergeCell ref="C3:F3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topLeftCell="A25" workbookViewId="0">
      <selection activeCell="N58" sqref="N58"/>
    </sheetView>
  </sheetViews>
  <sheetFormatPr baseColWidth="10" defaultRowHeight="15" x14ac:dyDescent="0.25"/>
  <cols>
    <col min="1" max="1" width="3.5703125" customWidth="1"/>
  </cols>
  <sheetData>
    <row r="1" spans="2:18" ht="19.5" thickBot="1" x14ac:dyDescent="0.35">
      <c r="B1" s="197" t="s">
        <v>232</v>
      </c>
      <c r="C1" s="197"/>
      <c r="D1" s="197"/>
      <c r="E1" s="197"/>
      <c r="F1" s="197"/>
      <c r="G1" s="197"/>
      <c r="H1" s="197"/>
      <c r="I1" s="197"/>
      <c r="J1" s="198">
        <v>2014</v>
      </c>
      <c r="K1" s="197"/>
      <c r="L1" s="197"/>
      <c r="M1" s="197"/>
      <c r="N1" s="197"/>
      <c r="O1" s="199"/>
      <c r="P1" s="199" t="s">
        <v>233</v>
      </c>
      <c r="Q1" s="200" t="s">
        <v>234</v>
      </c>
      <c r="R1" s="200">
        <v>2014</v>
      </c>
    </row>
    <row r="2" spans="2:18" x14ac:dyDescent="0.25">
      <c r="B2" s="156" t="s">
        <v>235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7"/>
      <c r="P2" s="155"/>
      <c r="Q2" s="155"/>
      <c r="R2" s="155"/>
    </row>
    <row r="3" spans="2:18" ht="15.75" thickBot="1" x14ac:dyDescent="0.3">
      <c r="B3" s="155"/>
      <c r="C3" s="155"/>
      <c r="D3" s="305" t="s">
        <v>236</v>
      </c>
      <c r="E3" s="306"/>
      <c r="F3" s="306"/>
      <c r="G3" s="307"/>
      <c r="H3" s="308" t="s">
        <v>237</v>
      </c>
      <c r="I3" s="309"/>
      <c r="J3" s="309"/>
      <c r="K3" s="310"/>
      <c r="L3" s="155"/>
      <c r="M3" s="155"/>
      <c r="N3" s="155"/>
      <c r="O3" s="157"/>
      <c r="P3" s="155"/>
      <c r="Q3" s="155"/>
      <c r="R3" s="155"/>
    </row>
    <row r="4" spans="2:18" ht="79.5" thickBot="1" x14ac:dyDescent="0.3">
      <c r="B4" s="212" t="s">
        <v>238</v>
      </c>
      <c r="C4" s="213"/>
      <c r="D4" s="214" t="s">
        <v>239</v>
      </c>
      <c r="E4" s="213" t="s">
        <v>240</v>
      </c>
      <c r="F4" s="213" t="s">
        <v>241</v>
      </c>
      <c r="G4" s="215" t="s">
        <v>242</v>
      </c>
      <c r="H4" s="214" t="s">
        <v>243</v>
      </c>
      <c r="I4" s="213" t="s">
        <v>244</v>
      </c>
      <c r="J4" s="213" t="s">
        <v>245</v>
      </c>
      <c r="K4" s="215" t="s">
        <v>246</v>
      </c>
      <c r="L4" s="216" t="s">
        <v>247</v>
      </c>
      <c r="M4" s="217" t="s">
        <v>248</v>
      </c>
      <c r="N4" s="218" t="s">
        <v>249</v>
      </c>
      <c r="O4" s="219" t="s">
        <v>250</v>
      </c>
      <c r="P4" s="214" t="s">
        <v>251</v>
      </c>
      <c r="Q4" s="215" t="s">
        <v>252</v>
      </c>
      <c r="R4" s="220" t="s">
        <v>249</v>
      </c>
    </row>
    <row r="5" spans="2:18" ht="15.75" thickBot="1" x14ac:dyDescent="0.3">
      <c r="B5" s="221"/>
      <c r="C5" s="222"/>
      <c r="D5" s="223">
        <v>2014</v>
      </c>
      <c r="E5" s="222">
        <v>2013</v>
      </c>
      <c r="F5" s="222">
        <v>2013</v>
      </c>
      <c r="G5" s="224">
        <v>2012</v>
      </c>
      <c r="H5" s="223">
        <v>2011</v>
      </c>
      <c r="I5" s="222">
        <v>2010</v>
      </c>
      <c r="J5" s="222">
        <v>2009</v>
      </c>
      <c r="K5" s="224">
        <v>2008</v>
      </c>
      <c r="L5" s="207"/>
      <c r="M5" s="208"/>
      <c r="N5" s="209"/>
      <c r="O5" s="225"/>
      <c r="P5" s="205"/>
      <c r="Q5" s="204"/>
      <c r="R5" s="226"/>
    </row>
    <row r="6" spans="2:18" x14ac:dyDescent="0.25">
      <c r="B6" s="201" t="s">
        <v>253</v>
      </c>
      <c r="C6" s="183">
        <v>6</v>
      </c>
      <c r="D6" s="181">
        <v>0</v>
      </c>
      <c r="E6" s="174">
        <v>0</v>
      </c>
      <c r="F6" s="174">
        <v>0</v>
      </c>
      <c r="G6" s="182">
        <v>0</v>
      </c>
      <c r="H6" s="178">
        <v>0</v>
      </c>
      <c r="I6" s="173">
        <v>0</v>
      </c>
      <c r="J6" s="173">
        <v>0</v>
      </c>
      <c r="K6" s="179">
        <v>0</v>
      </c>
      <c r="L6" s="194">
        <v>0</v>
      </c>
      <c r="M6" s="195">
        <v>0</v>
      </c>
      <c r="N6" s="196">
        <v>0</v>
      </c>
      <c r="O6" s="166">
        <v>0.13333333333333333</v>
      </c>
      <c r="P6" s="167">
        <v>0</v>
      </c>
      <c r="Q6" s="168">
        <v>0</v>
      </c>
      <c r="R6" s="202">
        <v>0</v>
      </c>
    </row>
    <row r="7" spans="2:18" x14ac:dyDescent="0.25">
      <c r="B7" s="201" t="s">
        <v>254</v>
      </c>
      <c r="C7" s="183">
        <v>13</v>
      </c>
      <c r="D7" s="181">
        <v>0</v>
      </c>
      <c r="E7" s="174">
        <v>0</v>
      </c>
      <c r="F7" s="174">
        <v>0</v>
      </c>
      <c r="G7" s="182">
        <v>0</v>
      </c>
      <c r="H7" s="178">
        <v>0</v>
      </c>
      <c r="I7" s="173">
        <v>0</v>
      </c>
      <c r="J7" s="173">
        <v>0</v>
      </c>
      <c r="K7" s="179">
        <v>0</v>
      </c>
      <c r="L7" s="194">
        <v>0</v>
      </c>
      <c r="M7" s="195">
        <v>0</v>
      </c>
      <c r="N7" s="196">
        <v>0</v>
      </c>
      <c r="O7" s="166">
        <v>0.28888888888888886</v>
      </c>
      <c r="P7" s="167">
        <v>0</v>
      </c>
      <c r="Q7" s="168">
        <v>0</v>
      </c>
      <c r="R7" s="202">
        <v>0</v>
      </c>
    </row>
    <row r="8" spans="2:18" x14ac:dyDescent="0.25">
      <c r="B8" s="201" t="s">
        <v>255</v>
      </c>
      <c r="C8" s="183">
        <v>21</v>
      </c>
      <c r="D8" s="181">
        <v>0</v>
      </c>
      <c r="E8" s="174">
        <v>0</v>
      </c>
      <c r="F8" s="174">
        <v>1</v>
      </c>
      <c r="G8" s="182">
        <v>0</v>
      </c>
      <c r="H8" s="178">
        <v>0</v>
      </c>
      <c r="I8" s="173">
        <v>1</v>
      </c>
      <c r="J8" s="173">
        <v>1</v>
      </c>
      <c r="K8" s="179">
        <v>0</v>
      </c>
      <c r="L8" s="194">
        <v>1</v>
      </c>
      <c r="M8" s="195">
        <v>2</v>
      </c>
      <c r="N8" s="196">
        <v>3</v>
      </c>
      <c r="O8" s="166">
        <v>0.46666666666666667</v>
      </c>
      <c r="P8" s="167">
        <v>0.46666666666666667</v>
      </c>
      <c r="Q8" s="168">
        <v>0.93333333333333335</v>
      </c>
      <c r="R8" s="202">
        <v>1.4</v>
      </c>
    </row>
    <row r="9" spans="2:18" x14ac:dyDescent="0.25">
      <c r="B9" s="201" t="s">
        <v>256</v>
      </c>
      <c r="C9" s="183">
        <v>29</v>
      </c>
      <c r="D9" s="181">
        <v>0</v>
      </c>
      <c r="E9" s="174">
        <v>0</v>
      </c>
      <c r="F9" s="174">
        <v>0</v>
      </c>
      <c r="G9" s="182">
        <v>1</v>
      </c>
      <c r="H9" s="178">
        <v>0</v>
      </c>
      <c r="I9" s="173">
        <v>2</v>
      </c>
      <c r="J9" s="173">
        <v>1</v>
      </c>
      <c r="K9" s="179">
        <v>0</v>
      </c>
      <c r="L9" s="194">
        <v>1</v>
      </c>
      <c r="M9" s="195">
        <v>3</v>
      </c>
      <c r="N9" s="196">
        <v>4</v>
      </c>
      <c r="O9" s="166">
        <v>0.64444444444444449</v>
      </c>
      <c r="P9" s="167">
        <v>0.64444444444444449</v>
      </c>
      <c r="Q9" s="168">
        <v>1.9333333333333336</v>
      </c>
      <c r="R9" s="202">
        <v>2.5777777777777779</v>
      </c>
    </row>
    <row r="10" spans="2:18" x14ac:dyDescent="0.25">
      <c r="B10" s="201" t="s">
        <v>257</v>
      </c>
      <c r="C10" s="183">
        <v>37</v>
      </c>
      <c r="D10" s="181">
        <v>0</v>
      </c>
      <c r="E10" s="174">
        <v>0</v>
      </c>
      <c r="F10" s="174">
        <v>2</v>
      </c>
      <c r="G10" s="182">
        <v>3</v>
      </c>
      <c r="H10" s="178">
        <v>0</v>
      </c>
      <c r="I10" s="173">
        <v>2</v>
      </c>
      <c r="J10" s="173">
        <v>2</v>
      </c>
      <c r="K10" s="179">
        <v>0</v>
      </c>
      <c r="L10" s="194">
        <v>5</v>
      </c>
      <c r="M10" s="195">
        <v>4</v>
      </c>
      <c r="N10" s="196">
        <v>9</v>
      </c>
      <c r="O10" s="166">
        <v>0.82222222222222219</v>
      </c>
      <c r="P10" s="167">
        <v>4.1111111111111107</v>
      </c>
      <c r="Q10" s="168">
        <v>3.2888888888888888</v>
      </c>
      <c r="R10" s="202">
        <v>7.3999999999999995</v>
      </c>
    </row>
    <row r="11" spans="2:18" ht="15.75" thickBot="1" x14ac:dyDescent="0.3">
      <c r="B11" s="201" t="s">
        <v>258</v>
      </c>
      <c r="C11" s="183">
        <v>45</v>
      </c>
      <c r="D11" s="181">
        <v>0</v>
      </c>
      <c r="E11" s="174">
        <v>2</v>
      </c>
      <c r="F11" s="174">
        <v>3</v>
      </c>
      <c r="G11" s="182">
        <v>7</v>
      </c>
      <c r="H11" s="178">
        <v>13</v>
      </c>
      <c r="I11" s="173">
        <v>13</v>
      </c>
      <c r="J11" s="173">
        <v>14</v>
      </c>
      <c r="K11" s="179">
        <v>0</v>
      </c>
      <c r="L11" s="194">
        <v>12</v>
      </c>
      <c r="M11" s="195">
        <v>40</v>
      </c>
      <c r="N11" s="196">
        <v>52</v>
      </c>
      <c r="O11" s="169">
        <v>1</v>
      </c>
      <c r="P11" s="167">
        <v>12</v>
      </c>
      <c r="Q11" s="168">
        <v>40</v>
      </c>
      <c r="R11" s="202">
        <v>52</v>
      </c>
    </row>
    <row r="12" spans="2:18" ht="16.5" thickTop="1" thickBot="1" x14ac:dyDescent="0.3">
      <c r="B12" s="203" t="s">
        <v>249</v>
      </c>
      <c r="C12" s="204"/>
      <c r="D12" s="205">
        <v>0</v>
      </c>
      <c r="E12" s="204">
        <v>2</v>
      </c>
      <c r="F12" s="204">
        <v>6</v>
      </c>
      <c r="G12" s="206">
        <v>11</v>
      </c>
      <c r="H12" s="205">
        <v>13</v>
      </c>
      <c r="I12" s="204">
        <v>18</v>
      </c>
      <c r="J12" s="204">
        <v>18</v>
      </c>
      <c r="K12" s="206">
        <v>0</v>
      </c>
      <c r="L12" s="207">
        <v>19</v>
      </c>
      <c r="M12" s="208">
        <v>49</v>
      </c>
      <c r="N12" s="209">
        <v>68</v>
      </c>
      <c r="O12" s="210"/>
      <c r="P12" s="177">
        <v>17.222222222222221</v>
      </c>
      <c r="Q12" s="177">
        <v>46.155555555555559</v>
      </c>
      <c r="R12" s="211">
        <v>63.37777777777778</v>
      </c>
    </row>
    <row r="13" spans="2:18" x14ac:dyDescent="0.25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7"/>
      <c r="P13" s="155"/>
      <c r="Q13" s="155"/>
      <c r="R13" s="155"/>
    </row>
    <row r="14" spans="2:18" ht="45" x14ac:dyDescent="0.25">
      <c r="B14" s="172" t="s">
        <v>259</v>
      </c>
      <c r="C14" s="159"/>
      <c r="D14" s="158" t="s">
        <v>239</v>
      </c>
      <c r="E14" s="159" t="s">
        <v>240</v>
      </c>
      <c r="F14" s="159" t="s">
        <v>241</v>
      </c>
      <c r="G14" s="175" t="s">
        <v>242</v>
      </c>
      <c r="H14" s="159" t="s">
        <v>243</v>
      </c>
      <c r="I14" s="159" t="s">
        <v>244</v>
      </c>
      <c r="J14" s="159" t="s">
        <v>245</v>
      </c>
      <c r="K14" s="159" t="s">
        <v>246</v>
      </c>
      <c r="L14" s="188" t="s">
        <v>247</v>
      </c>
      <c r="M14" s="189" t="s">
        <v>248</v>
      </c>
      <c r="N14" s="190" t="s">
        <v>249</v>
      </c>
      <c r="O14" s="160" t="s">
        <v>250</v>
      </c>
      <c r="P14" s="158" t="s">
        <v>251</v>
      </c>
      <c r="Q14" s="159" t="s">
        <v>252</v>
      </c>
      <c r="R14" s="160" t="s">
        <v>249</v>
      </c>
    </row>
    <row r="15" spans="2:18" x14ac:dyDescent="0.25">
      <c r="B15" s="158"/>
      <c r="C15" s="159"/>
      <c r="D15" s="158">
        <v>2014</v>
      </c>
      <c r="E15" s="159">
        <v>2013</v>
      </c>
      <c r="F15" s="159">
        <v>2013</v>
      </c>
      <c r="G15" s="175">
        <v>2012</v>
      </c>
      <c r="H15" s="158">
        <v>2011</v>
      </c>
      <c r="I15" s="159">
        <v>2010</v>
      </c>
      <c r="J15" s="159">
        <v>2009</v>
      </c>
      <c r="K15" s="175">
        <v>2008</v>
      </c>
      <c r="L15" s="191">
        <v>0</v>
      </c>
      <c r="M15" s="192">
        <v>0</v>
      </c>
      <c r="N15" s="193">
        <v>0</v>
      </c>
      <c r="O15" s="160">
        <v>0</v>
      </c>
      <c r="P15" s="161">
        <v>0</v>
      </c>
      <c r="Q15" s="162">
        <v>0</v>
      </c>
      <c r="R15" s="163">
        <v>0</v>
      </c>
    </row>
    <row r="16" spans="2:18" x14ac:dyDescent="0.25">
      <c r="B16" s="164" t="s">
        <v>253</v>
      </c>
      <c r="C16" s="186">
        <v>6</v>
      </c>
      <c r="D16" s="184"/>
      <c r="E16" s="165"/>
      <c r="F16" s="165"/>
      <c r="G16" s="185"/>
      <c r="H16" s="184"/>
      <c r="I16" s="165"/>
      <c r="J16" s="165"/>
      <c r="K16" s="185"/>
      <c r="L16" s="194">
        <v>0</v>
      </c>
      <c r="M16" s="195">
        <v>0</v>
      </c>
      <c r="N16" s="196">
        <v>0</v>
      </c>
      <c r="O16" s="166">
        <v>0.13333333333333333</v>
      </c>
      <c r="P16" s="167">
        <v>0</v>
      </c>
      <c r="Q16" s="168">
        <v>0</v>
      </c>
      <c r="R16" s="169">
        <v>0</v>
      </c>
    </row>
    <row r="17" spans="2:18" x14ac:dyDescent="0.25">
      <c r="B17" s="164" t="s">
        <v>254</v>
      </c>
      <c r="C17" s="166">
        <v>13</v>
      </c>
      <c r="D17" s="184"/>
      <c r="E17" s="165"/>
      <c r="F17" s="165"/>
      <c r="G17" s="185"/>
      <c r="H17" s="184"/>
      <c r="I17" s="165"/>
      <c r="J17" s="165"/>
      <c r="K17" s="185"/>
      <c r="L17" s="194">
        <v>0</v>
      </c>
      <c r="M17" s="195">
        <v>0</v>
      </c>
      <c r="N17" s="196">
        <v>0</v>
      </c>
      <c r="O17" s="166">
        <v>0.28888888888888886</v>
      </c>
      <c r="P17" s="167">
        <v>0</v>
      </c>
      <c r="Q17" s="168">
        <v>0</v>
      </c>
      <c r="R17" s="169">
        <v>0</v>
      </c>
    </row>
    <row r="18" spans="2:18" x14ac:dyDescent="0.25">
      <c r="B18" s="164" t="s">
        <v>255</v>
      </c>
      <c r="C18" s="166">
        <v>21</v>
      </c>
      <c r="D18" s="184"/>
      <c r="E18" s="165"/>
      <c r="F18" s="165"/>
      <c r="G18" s="185"/>
      <c r="H18" s="184"/>
      <c r="I18" s="165"/>
      <c r="J18" s="165">
        <v>1</v>
      </c>
      <c r="K18" s="185"/>
      <c r="L18" s="194">
        <v>0</v>
      </c>
      <c r="M18" s="195">
        <v>1</v>
      </c>
      <c r="N18" s="196">
        <v>1</v>
      </c>
      <c r="O18" s="166">
        <v>0.46666666666666667</v>
      </c>
      <c r="P18" s="167">
        <v>0</v>
      </c>
      <c r="Q18" s="168">
        <v>0.46666666666666667</v>
      </c>
      <c r="R18" s="169">
        <v>0.46666666666666667</v>
      </c>
    </row>
    <row r="19" spans="2:18" x14ac:dyDescent="0.25">
      <c r="B19" s="164" t="s">
        <v>256</v>
      </c>
      <c r="C19" s="166">
        <v>29</v>
      </c>
      <c r="D19" s="184"/>
      <c r="E19" s="165"/>
      <c r="F19" s="165"/>
      <c r="G19" s="185"/>
      <c r="H19" s="184"/>
      <c r="I19" s="165">
        <v>1</v>
      </c>
      <c r="J19" s="165">
        <v>1</v>
      </c>
      <c r="K19" s="185"/>
      <c r="L19" s="194">
        <v>0</v>
      </c>
      <c r="M19" s="195">
        <v>2</v>
      </c>
      <c r="N19" s="196">
        <v>2</v>
      </c>
      <c r="O19" s="166">
        <v>0.64444444444444449</v>
      </c>
      <c r="P19" s="167">
        <v>0</v>
      </c>
      <c r="Q19" s="168">
        <v>1.288888888888889</v>
      </c>
      <c r="R19" s="169">
        <v>1.288888888888889</v>
      </c>
    </row>
    <row r="20" spans="2:18" x14ac:dyDescent="0.25">
      <c r="B20" s="164" t="s">
        <v>257</v>
      </c>
      <c r="C20" s="166">
        <v>37</v>
      </c>
      <c r="D20" s="184"/>
      <c r="E20" s="165"/>
      <c r="F20" s="165">
        <v>1</v>
      </c>
      <c r="G20" s="185"/>
      <c r="H20" s="184"/>
      <c r="I20" s="165"/>
      <c r="J20" s="165"/>
      <c r="K20" s="185"/>
      <c r="L20" s="194">
        <v>1</v>
      </c>
      <c r="M20" s="195">
        <v>0</v>
      </c>
      <c r="N20" s="196">
        <v>1</v>
      </c>
      <c r="O20" s="166">
        <v>0.82222222222222219</v>
      </c>
      <c r="P20" s="167">
        <v>0.82222222222222219</v>
      </c>
      <c r="Q20" s="168">
        <v>0</v>
      </c>
      <c r="R20" s="169">
        <v>0.82222222222222219</v>
      </c>
    </row>
    <row r="21" spans="2:18" x14ac:dyDescent="0.25">
      <c r="B21" s="164" t="s">
        <v>258</v>
      </c>
      <c r="C21" s="187">
        <v>45</v>
      </c>
      <c r="D21" s="184"/>
      <c r="E21" s="165">
        <v>2</v>
      </c>
      <c r="F21" s="165">
        <v>3</v>
      </c>
      <c r="G21" s="185">
        <v>5</v>
      </c>
      <c r="H21" s="184">
        <v>6</v>
      </c>
      <c r="I21" s="165">
        <v>12</v>
      </c>
      <c r="J21" s="165">
        <v>10</v>
      </c>
      <c r="K21" s="185"/>
      <c r="L21" s="194">
        <v>10</v>
      </c>
      <c r="M21" s="195">
        <v>28</v>
      </c>
      <c r="N21" s="196">
        <v>38</v>
      </c>
      <c r="O21" s="169">
        <v>1</v>
      </c>
      <c r="P21" s="167">
        <v>10</v>
      </c>
      <c r="Q21" s="168">
        <v>28</v>
      </c>
      <c r="R21" s="169">
        <v>38</v>
      </c>
    </row>
    <row r="22" spans="2:18" x14ac:dyDescent="0.25">
      <c r="B22" s="161" t="s">
        <v>249</v>
      </c>
      <c r="C22" s="162"/>
      <c r="D22" s="161">
        <v>0</v>
      </c>
      <c r="E22" s="162">
        <v>2</v>
      </c>
      <c r="F22" s="162">
        <v>4</v>
      </c>
      <c r="G22" s="180">
        <v>5</v>
      </c>
      <c r="H22" s="161">
        <v>6</v>
      </c>
      <c r="I22" s="162">
        <v>13</v>
      </c>
      <c r="J22" s="162">
        <v>12</v>
      </c>
      <c r="K22" s="180">
        <v>0</v>
      </c>
      <c r="L22" s="191">
        <v>11</v>
      </c>
      <c r="M22" s="192">
        <v>31</v>
      </c>
      <c r="N22" s="193">
        <v>42</v>
      </c>
      <c r="O22" s="163"/>
      <c r="P22" s="170">
        <v>10.822222222222223</v>
      </c>
      <c r="Q22" s="171">
        <v>29.755555555555556</v>
      </c>
      <c r="R22" s="176">
        <v>40.577777777777776</v>
      </c>
    </row>
    <row r="23" spans="2:18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2:18" ht="45" x14ac:dyDescent="0.25">
      <c r="B24" s="172" t="s">
        <v>260</v>
      </c>
      <c r="C24" s="159"/>
      <c r="D24" s="158" t="s">
        <v>239</v>
      </c>
      <c r="E24" s="159" t="s">
        <v>240</v>
      </c>
      <c r="F24" s="159" t="s">
        <v>241</v>
      </c>
      <c r="G24" s="175" t="s">
        <v>242</v>
      </c>
      <c r="H24" s="159" t="s">
        <v>243</v>
      </c>
      <c r="I24" s="159" t="s">
        <v>244</v>
      </c>
      <c r="J24" s="159" t="s">
        <v>245</v>
      </c>
      <c r="K24" s="159" t="s">
        <v>246</v>
      </c>
      <c r="L24" s="188" t="s">
        <v>247</v>
      </c>
      <c r="M24" s="189" t="s">
        <v>248</v>
      </c>
      <c r="N24" s="190" t="s">
        <v>249</v>
      </c>
      <c r="O24" s="160" t="s">
        <v>250</v>
      </c>
      <c r="P24" s="158" t="s">
        <v>251</v>
      </c>
      <c r="Q24" s="159" t="s">
        <v>252</v>
      </c>
      <c r="R24" s="160" t="s">
        <v>249</v>
      </c>
    </row>
    <row r="25" spans="2:18" x14ac:dyDescent="0.25">
      <c r="B25" s="158"/>
      <c r="C25" s="159"/>
      <c r="D25" s="158">
        <v>2014</v>
      </c>
      <c r="E25" s="159">
        <v>2013</v>
      </c>
      <c r="F25" s="159">
        <v>2013</v>
      </c>
      <c r="G25" s="175">
        <v>2012</v>
      </c>
      <c r="H25" s="158">
        <v>2011</v>
      </c>
      <c r="I25" s="159">
        <v>2010</v>
      </c>
      <c r="J25" s="159">
        <v>2009</v>
      </c>
      <c r="K25" s="175">
        <v>2008</v>
      </c>
      <c r="L25" s="191">
        <v>0</v>
      </c>
      <c r="M25" s="192">
        <v>0</v>
      </c>
      <c r="N25" s="193">
        <v>0</v>
      </c>
      <c r="O25" s="160">
        <v>0</v>
      </c>
      <c r="P25" s="161">
        <v>0</v>
      </c>
      <c r="Q25" s="162">
        <v>0</v>
      </c>
      <c r="R25" s="163">
        <v>0</v>
      </c>
    </row>
    <row r="26" spans="2:18" x14ac:dyDescent="0.25">
      <c r="B26" s="164" t="s">
        <v>253</v>
      </c>
      <c r="C26" s="186">
        <v>6</v>
      </c>
      <c r="D26" s="184"/>
      <c r="E26" s="165"/>
      <c r="F26" s="165"/>
      <c r="G26" s="185"/>
      <c r="H26" s="184"/>
      <c r="I26" s="165"/>
      <c r="J26" s="165"/>
      <c r="K26" s="185"/>
      <c r="L26" s="194">
        <v>0</v>
      </c>
      <c r="M26" s="195">
        <v>0</v>
      </c>
      <c r="N26" s="196">
        <v>0</v>
      </c>
      <c r="O26" s="166">
        <v>0.13333333333333333</v>
      </c>
      <c r="P26" s="167">
        <v>0</v>
      </c>
      <c r="Q26" s="168">
        <v>0</v>
      </c>
      <c r="R26" s="169">
        <v>0</v>
      </c>
    </row>
    <row r="27" spans="2:18" x14ac:dyDescent="0.25">
      <c r="B27" s="164" t="s">
        <v>254</v>
      </c>
      <c r="C27" s="166">
        <v>13</v>
      </c>
      <c r="D27" s="184"/>
      <c r="E27" s="165"/>
      <c r="F27" s="165"/>
      <c r="G27" s="185"/>
      <c r="H27" s="184"/>
      <c r="I27" s="165"/>
      <c r="J27" s="165"/>
      <c r="K27" s="185"/>
      <c r="L27" s="194">
        <v>0</v>
      </c>
      <c r="M27" s="195">
        <v>0</v>
      </c>
      <c r="N27" s="196">
        <v>0</v>
      </c>
      <c r="O27" s="166">
        <v>0.28888888888888886</v>
      </c>
      <c r="P27" s="167">
        <v>0</v>
      </c>
      <c r="Q27" s="168">
        <v>0</v>
      </c>
      <c r="R27" s="169">
        <v>0</v>
      </c>
    </row>
    <row r="28" spans="2:18" x14ac:dyDescent="0.25">
      <c r="B28" s="164" t="s">
        <v>255</v>
      </c>
      <c r="C28" s="166">
        <v>21</v>
      </c>
      <c r="D28" s="184"/>
      <c r="E28" s="165"/>
      <c r="F28" s="165">
        <v>1</v>
      </c>
      <c r="G28" s="185"/>
      <c r="H28" s="184"/>
      <c r="I28" s="165"/>
      <c r="J28" s="165"/>
      <c r="K28" s="185"/>
      <c r="L28" s="194">
        <v>1</v>
      </c>
      <c r="M28" s="195">
        <v>0</v>
      </c>
      <c r="N28" s="196">
        <v>1</v>
      </c>
      <c r="O28" s="166">
        <v>0.46666666666666667</v>
      </c>
      <c r="P28" s="167">
        <v>0.46666666666666667</v>
      </c>
      <c r="Q28" s="168">
        <v>0</v>
      </c>
      <c r="R28" s="169">
        <v>0.46666666666666667</v>
      </c>
    </row>
    <row r="29" spans="2:18" x14ac:dyDescent="0.25">
      <c r="B29" s="164" t="s">
        <v>256</v>
      </c>
      <c r="C29" s="166">
        <v>29</v>
      </c>
      <c r="D29" s="184"/>
      <c r="E29" s="165"/>
      <c r="F29" s="165"/>
      <c r="G29" s="185"/>
      <c r="H29" s="184"/>
      <c r="I29" s="165">
        <v>1</v>
      </c>
      <c r="J29" s="165"/>
      <c r="K29" s="185"/>
      <c r="L29" s="194">
        <v>0</v>
      </c>
      <c r="M29" s="195">
        <v>1</v>
      </c>
      <c r="N29" s="196">
        <v>1</v>
      </c>
      <c r="O29" s="166">
        <v>0.64444444444444449</v>
      </c>
      <c r="P29" s="167">
        <v>0</v>
      </c>
      <c r="Q29" s="168">
        <v>0.64444444444444449</v>
      </c>
      <c r="R29" s="169">
        <v>0.64444444444444449</v>
      </c>
    </row>
    <row r="30" spans="2:18" x14ac:dyDescent="0.25">
      <c r="B30" s="164" t="s">
        <v>257</v>
      </c>
      <c r="C30" s="166">
        <v>37</v>
      </c>
      <c r="D30" s="184"/>
      <c r="E30" s="165"/>
      <c r="F30" s="165">
        <v>1</v>
      </c>
      <c r="G30" s="185">
        <v>2</v>
      </c>
      <c r="H30" s="184"/>
      <c r="I30" s="165"/>
      <c r="J30" s="165"/>
      <c r="K30" s="185"/>
      <c r="L30" s="194">
        <v>3</v>
      </c>
      <c r="M30" s="195">
        <v>0</v>
      </c>
      <c r="N30" s="196">
        <v>3</v>
      </c>
      <c r="O30" s="166">
        <v>0.82222222222222219</v>
      </c>
      <c r="P30" s="167">
        <v>2.4666666666666668</v>
      </c>
      <c r="Q30" s="168">
        <v>0</v>
      </c>
      <c r="R30" s="169">
        <v>2.4666666666666668</v>
      </c>
    </row>
    <row r="31" spans="2:18" x14ac:dyDescent="0.25">
      <c r="B31" s="164" t="s">
        <v>258</v>
      </c>
      <c r="C31" s="187">
        <v>45</v>
      </c>
      <c r="D31" s="184"/>
      <c r="E31" s="165"/>
      <c r="F31" s="165"/>
      <c r="G31" s="185"/>
      <c r="H31" s="184">
        <v>5</v>
      </c>
      <c r="I31" s="165">
        <v>1</v>
      </c>
      <c r="J31" s="165">
        <v>3</v>
      </c>
      <c r="K31" s="185"/>
      <c r="L31" s="194">
        <v>0</v>
      </c>
      <c r="M31" s="195">
        <v>9</v>
      </c>
      <c r="N31" s="196">
        <v>9</v>
      </c>
      <c r="O31" s="169">
        <v>1</v>
      </c>
      <c r="P31" s="167">
        <v>0</v>
      </c>
      <c r="Q31" s="168">
        <v>9</v>
      </c>
      <c r="R31" s="169">
        <v>9</v>
      </c>
    </row>
    <row r="32" spans="2:18" x14ac:dyDescent="0.25">
      <c r="B32" s="161" t="s">
        <v>249</v>
      </c>
      <c r="C32" s="162"/>
      <c r="D32" s="161">
        <v>0</v>
      </c>
      <c r="E32" s="162">
        <v>0</v>
      </c>
      <c r="F32" s="162">
        <v>2</v>
      </c>
      <c r="G32" s="180">
        <v>2</v>
      </c>
      <c r="H32" s="161">
        <v>5</v>
      </c>
      <c r="I32" s="162">
        <v>2</v>
      </c>
      <c r="J32" s="162">
        <v>3</v>
      </c>
      <c r="K32" s="180">
        <v>0</v>
      </c>
      <c r="L32" s="191">
        <v>4</v>
      </c>
      <c r="M32" s="192">
        <v>10</v>
      </c>
      <c r="N32" s="193">
        <v>14</v>
      </c>
      <c r="O32" s="163"/>
      <c r="P32" s="170">
        <v>2.9333333333333336</v>
      </c>
      <c r="Q32" s="171">
        <v>9.6444444444444439</v>
      </c>
      <c r="R32" s="176">
        <v>12.577777777777778</v>
      </c>
    </row>
    <row r="33" spans="2:18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2:18" ht="45" x14ac:dyDescent="0.25">
      <c r="B34" s="172" t="s">
        <v>261</v>
      </c>
      <c r="C34" s="159"/>
      <c r="D34" s="158" t="s">
        <v>239</v>
      </c>
      <c r="E34" s="159" t="s">
        <v>240</v>
      </c>
      <c r="F34" s="159" t="s">
        <v>241</v>
      </c>
      <c r="G34" s="175" t="s">
        <v>242</v>
      </c>
      <c r="H34" s="159" t="s">
        <v>243</v>
      </c>
      <c r="I34" s="159" t="s">
        <v>244</v>
      </c>
      <c r="J34" s="159" t="s">
        <v>245</v>
      </c>
      <c r="K34" s="159" t="s">
        <v>246</v>
      </c>
      <c r="L34" s="188" t="s">
        <v>247</v>
      </c>
      <c r="M34" s="189" t="s">
        <v>248</v>
      </c>
      <c r="N34" s="190" t="s">
        <v>249</v>
      </c>
      <c r="O34" s="160" t="s">
        <v>250</v>
      </c>
      <c r="P34" s="158" t="s">
        <v>251</v>
      </c>
      <c r="Q34" s="159" t="s">
        <v>252</v>
      </c>
      <c r="R34" s="160" t="s">
        <v>249</v>
      </c>
    </row>
    <row r="35" spans="2:18" x14ac:dyDescent="0.25">
      <c r="B35" s="158"/>
      <c r="C35" s="159"/>
      <c r="D35" s="158">
        <v>2014</v>
      </c>
      <c r="E35" s="159">
        <v>2013</v>
      </c>
      <c r="F35" s="159">
        <v>2013</v>
      </c>
      <c r="G35" s="175">
        <v>2012</v>
      </c>
      <c r="H35" s="158">
        <v>2011</v>
      </c>
      <c r="I35" s="159">
        <v>2010</v>
      </c>
      <c r="J35" s="159">
        <v>2009</v>
      </c>
      <c r="K35" s="175">
        <v>2008</v>
      </c>
      <c r="L35" s="191">
        <v>0</v>
      </c>
      <c r="M35" s="192">
        <v>0</v>
      </c>
      <c r="N35" s="193">
        <v>0</v>
      </c>
      <c r="O35" s="160">
        <v>0</v>
      </c>
      <c r="P35" s="161">
        <v>0</v>
      </c>
      <c r="Q35" s="162">
        <v>0</v>
      </c>
      <c r="R35" s="163">
        <v>0</v>
      </c>
    </row>
    <row r="36" spans="2:18" x14ac:dyDescent="0.25">
      <c r="B36" s="164" t="s">
        <v>253</v>
      </c>
      <c r="C36" s="186">
        <v>6</v>
      </c>
      <c r="D36" s="184"/>
      <c r="E36" s="165"/>
      <c r="F36" s="165"/>
      <c r="G36" s="185"/>
      <c r="H36" s="184"/>
      <c r="I36" s="165"/>
      <c r="J36" s="165"/>
      <c r="K36" s="185"/>
      <c r="L36" s="194">
        <v>0</v>
      </c>
      <c r="M36" s="195">
        <v>0</v>
      </c>
      <c r="N36" s="196">
        <v>0</v>
      </c>
      <c r="O36" s="166">
        <v>0.13333333333333333</v>
      </c>
      <c r="P36" s="167">
        <v>0</v>
      </c>
      <c r="Q36" s="168">
        <v>0</v>
      </c>
      <c r="R36" s="169">
        <v>0</v>
      </c>
    </row>
    <row r="37" spans="2:18" x14ac:dyDescent="0.25">
      <c r="B37" s="164" t="s">
        <v>254</v>
      </c>
      <c r="C37" s="166">
        <v>13</v>
      </c>
      <c r="D37" s="184"/>
      <c r="E37" s="165"/>
      <c r="F37" s="165"/>
      <c r="G37" s="185"/>
      <c r="H37" s="184"/>
      <c r="I37" s="165"/>
      <c r="J37" s="165"/>
      <c r="K37" s="185"/>
      <c r="L37" s="194">
        <v>0</v>
      </c>
      <c r="M37" s="195">
        <v>0</v>
      </c>
      <c r="N37" s="196">
        <v>0</v>
      </c>
      <c r="O37" s="166">
        <v>0.28888888888888886</v>
      </c>
      <c r="P37" s="167">
        <v>0</v>
      </c>
      <c r="Q37" s="168">
        <v>0</v>
      </c>
      <c r="R37" s="169">
        <v>0</v>
      </c>
    </row>
    <row r="38" spans="2:18" x14ac:dyDescent="0.25">
      <c r="B38" s="164" t="s">
        <v>255</v>
      </c>
      <c r="C38" s="166">
        <v>21</v>
      </c>
      <c r="D38" s="184"/>
      <c r="E38" s="165"/>
      <c r="F38" s="165"/>
      <c r="G38" s="185"/>
      <c r="H38" s="184"/>
      <c r="I38" s="165">
        <v>1</v>
      </c>
      <c r="J38" s="165"/>
      <c r="K38" s="185"/>
      <c r="L38" s="194">
        <v>0</v>
      </c>
      <c r="M38" s="195">
        <v>1</v>
      </c>
      <c r="N38" s="196">
        <v>1</v>
      </c>
      <c r="O38" s="166">
        <v>0.46666666666666667</v>
      </c>
      <c r="P38" s="167">
        <v>0</v>
      </c>
      <c r="Q38" s="168">
        <v>0.46666666666666667</v>
      </c>
      <c r="R38" s="169">
        <v>0.46666666666666667</v>
      </c>
    </row>
    <row r="39" spans="2:18" x14ac:dyDescent="0.25">
      <c r="B39" s="164" t="s">
        <v>256</v>
      </c>
      <c r="C39" s="166">
        <v>29</v>
      </c>
      <c r="D39" s="184"/>
      <c r="E39" s="165"/>
      <c r="F39" s="165"/>
      <c r="G39" s="185">
        <v>1</v>
      </c>
      <c r="H39" s="184"/>
      <c r="I39" s="165"/>
      <c r="J39" s="165"/>
      <c r="K39" s="185"/>
      <c r="L39" s="194">
        <v>1</v>
      </c>
      <c r="M39" s="195">
        <v>0</v>
      </c>
      <c r="N39" s="196">
        <v>1</v>
      </c>
      <c r="O39" s="166">
        <v>0.64444444444444449</v>
      </c>
      <c r="P39" s="167">
        <v>0.64444444444444449</v>
      </c>
      <c r="Q39" s="168">
        <v>0</v>
      </c>
      <c r="R39" s="169">
        <v>0.64444444444444449</v>
      </c>
    </row>
    <row r="40" spans="2:18" x14ac:dyDescent="0.25">
      <c r="B40" s="164" t="s">
        <v>257</v>
      </c>
      <c r="C40" s="166">
        <v>37</v>
      </c>
      <c r="D40" s="184"/>
      <c r="E40" s="165"/>
      <c r="F40" s="165"/>
      <c r="G40" s="185"/>
      <c r="H40" s="184"/>
      <c r="I40" s="165"/>
      <c r="J40" s="165"/>
      <c r="K40" s="185"/>
      <c r="L40" s="194">
        <v>0</v>
      </c>
      <c r="M40" s="195">
        <v>0</v>
      </c>
      <c r="N40" s="196">
        <v>0</v>
      </c>
      <c r="O40" s="166">
        <v>0.82222222222222219</v>
      </c>
      <c r="P40" s="167">
        <v>0</v>
      </c>
      <c r="Q40" s="168">
        <v>0</v>
      </c>
      <c r="R40" s="169">
        <v>0</v>
      </c>
    </row>
    <row r="41" spans="2:18" x14ac:dyDescent="0.25">
      <c r="B41" s="164" t="s">
        <v>258</v>
      </c>
      <c r="C41" s="187">
        <v>45</v>
      </c>
      <c r="D41" s="184"/>
      <c r="E41" s="165"/>
      <c r="F41" s="165"/>
      <c r="G41" s="185">
        <v>2</v>
      </c>
      <c r="H41" s="184">
        <v>2</v>
      </c>
      <c r="I41" s="165"/>
      <c r="J41" s="165">
        <v>1</v>
      </c>
      <c r="K41" s="185"/>
      <c r="L41" s="194">
        <v>2</v>
      </c>
      <c r="M41" s="195">
        <v>3</v>
      </c>
      <c r="N41" s="196">
        <v>5</v>
      </c>
      <c r="O41" s="169">
        <v>1</v>
      </c>
      <c r="P41" s="167">
        <v>2</v>
      </c>
      <c r="Q41" s="168">
        <v>3</v>
      </c>
      <c r="R41" s="169">
        <v>5</v>
      </c>
    </row>
    <row r="42" spans="2:18" x14ac:dyDescent="0.25">
      <c r="B42" s="161" t="s">
        <v>249</v>
      </c>
      <c r="C42" s="162"/>
      <c r="D42" s="161">
        <v>0</v>
      </c>
      <c r="E42" s="162">
        <v>0</v>
      </c>
      <c r="F42" s="162">
        <v>0</v>
      </c>
      <c r="G42" s="180">
        <v>3</v>
      </c>
      <c r="H42" s="161">
        <v>2</v>
      </c>
      <c r="I42" s="162">
        <v>1</v>
      </c>
      <c r="J42" s="162">
        <v>1</v>
      </c>
      <c r="K42" s="180">
        <v>0</v>
      </c>
      <c r="L42" s="191">
        <v>3</v>
      </c>
      <c r="M42" s="192">
        <v>4</v>
      </c>
      <c r="N42" s="193">
        <v>7</v>
      </c>
      <c r="O42" s="163"/>
      <c r="P42" s="170">
        <v>2.6444444444444444</v>
      </c>
      <c r="Q42" s="171">
        <v>3.4666666666666668</v>
      </c>
      <c r="R42" s="176">
        <v>6.1111111111111107</v>
      </c>
    </row>
    <row r="43" spans="2:18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2:18" ht="45" x14ac:dyDescent="0.25">
      <c r="B44" s="172" t="s">
        <v>262</v>
      </c>
      <c r="C44" s="159"/>
      <c r="D44" s="158" t="s">
        <v>239</v>
      </c>
      <c r="E44" s="159" t="s">
        <v>240</v>
      </c>
      <c r="F44" s="159" t="s">
        <v>241</v>
      </c>
      <c r="G44" s="175" t="s">
        <v>242</v>
      </c>
      <c r="H44" s="159" t="s">
        <v>243</v>
      </c>
      <c r="I44" s="159" t="s">
        <v>244</v>
      </c>
      <c r="J44" s="159" t="s">
        <v>245</v>
      </c>
      <c r="K44" s="159" t="s">
        <v>246</v>
      </c>
      <c r="L44" s="188" t="s">
        <v>247</v>
      </c>
      <c r="M44" s="189" t="s">
        <v>248</v>
      </c>
      <c r="N44" s="190" t="s">
        <v>249</v>
      </c>
      <c r="O44" s="160" t="s">
        <v>250</v>
      </c>
      <c r="P44" s="158" t="s">
        <v>251</v>
      </c>
      <c r="Q44" s="159" t="s">
        <v>252</v>
      </c>
      <c r="R44" s="160" t="s">
        <v>249</v>
      </c>
    </row>
    <row r="45" spans="2:18" x14ac:dyDescent="0.25">
      <c r="B45" s="158"/>
      <c r="C45" s="159"/>
      <c r="D45" s="158">
        <v>2014</v>
      </c>
      <c r="E45" s="159">
        <v>2013</v>
      </c>
      <c r="F45" s="159">
        <v>2013</v>
      </c>
      <c r="G45" s="175">
        <v>2012</v>
      </c>
      <c r="H45" s="158">
        <v>2011</v>
      </c>
      <c r="I45" s="159">
        <v>2010</v>
      </c>
      <c r="J45" s="159">
        <v>2009</v>
      </c>
      <c r="K45" s="175">
        <v>2008</v>
      </c>
      <c r="L45" s="191">
        <v>0</v>
      </c>
      <c r="M45" s="192">
        <v>0</v>
      </c>
      <c r="N45" s="193">
        <v>0</v>
      </c>
      <c r="O45" s="160">
        <v>0</v>
      </c>
      <c r="P45" s="161">
        <v>0</v>
      </c>
      <c r="Q45" s="162">
        <v>0</v>
      </c>
      <c r="R45" s="163">
        <v>0</v>
      </c>
    </row>
    <row r="46" spans="2:18" x14ac:dyDescent="0.25">
      <c r="B46" s="164" t="s">
        <v>253</v>
      </c>
      <c r="C46" s="186">
        <v>6</v>
      </c>
      <c r="D46" s="184"/>
      <c r="E46" s="165"/>
      <c r="F46" s="165"/>
      <c r="G46" s="185"/>
      <c r="H46" s="184"/>
      <c r="I46" s="165"/>
      <c r="J46" s="165"/>
      <c r="K46" s="185"/>
      <c r="L46" s="194">
        <v>0</v>
      </c>
      <c r="M46" s="195">
        <v>0</v>
      </c>
      <c r="N46" s="196">
        <v>0</v>
      </c>
      <c r="O46" s="166">
        <v>0.13333333333333333</v>
      </c>
      <c r="P46" s="167">
        <v>0</v>
      </c>
      <c r="Q46" s="168">
        <v>0</v>
      </c>
      <c r="R46" s="169">
        <v>0</v>
      </c>
    </row>
    <row r="47" spans="2:18" x14ac:dyDescent="0.25">
      <c r="B47" s="164" t="s">
        <v>254</v>
      </c>
      <c r="C47" s="166">
        <v>13</v>
      </c>
      <c r="D47" s="184"/>
      <c r="E47" s="165"/>
      <c r="F47" s="165"/>
      <c r="G47" s="185"/>
      <c r="H47" s="184"/>
      <c r="I47" s="165"/>
      <c r="J47" s="165"/>
      <c r="K47" s="185"/>
      <c r="L47" s="194">
        <v>0</v>
      </c>
      <c r="M47" s="195">
        <v>0</v>
      </c>
      <c r="N47" s="196">
        <v>0</v>
      </c>
      <c r="O47" s="166">
        <v>0.28888888888888886</v>
      </c>
      <c r="P47" s="167">
        <v>0</v>
      </c>
      <c r="Q47" s="168">
        <v>0</v>
      </c>
      <c r="R47" s="169">
        <v>0</v>
      </c>
    </row>
    <row r="48" spans="2:18" x14ac:dyDescent="0.25">
      <c r="B48" s="164" t="s">
        <v>255</v>
      </c>
      <c r="C48" s="166">
        <v>21</v>
      </c>
      <c r="D48" s="184"/>
      <c r="E48" s="165"/>
      <c r="F48" s="165"/>
      <c r="G48" s="185"/>
      <c r="H48" s="184"/>
      <c r="I48" s="165"/>
      <c r="J48" s="165"/>
      <c r="K48" s="185"/>
      <c r="L48" s="194">
        <v>0</v>
      </c>
      <c r="M48" s="195">
        <v>0</v>
      </c>
      <c r="N48" s="196">
        <v>0</v>
      </c>
      <c r="O48" s="166">
        <v>0.46666666666666667</v>
      </c>
      <c r="P48" s="167">
        <v>0</v>
      </c>
      <c r="Q48" s="168">
        <v>0</v>
      </c>
      <c r="R48" s="169">
        <v>0</v>
      </c>
    </row>
    <row r="49" spans="2:18" x14ac:dyDescent="0.25">
      <c r="B49" s="164" t="s">
        <v>256</v>
      </c>
      <c r="C49" s="166">
        <v>29</v>
      </c>
      <c r="D49" s="184"/>
      <c r="E49" s="165"/>
      <c r="F49" s="165"/>
      <c r="G49" s="185"/>
      <c r="H49" s="184"/>
      <c r="I49" s="165"/>
      <c r="J49" s="165"/>
      <c r="K49" s="185"/>
      <c r="L49" s="194">
        <v>0</v>
      </c>
      <c r="M49" s="195">
        <v>0</v>
      </c>
      <c r="N49" s="196">
        <v>0</v>
      </c>
      <c r="O49" s="166">
        <v>0.64444444444444449</v>
      </c>
      <c r="P49" s="167">
        <v>0</v>
      </c>
      <c r="Q49" s="168">
        <v>0</v>
      </c>
      <c r="R49" s="169">
        <v>0</v>
      </c>
    </row>
    <row r="50" spans="2:18" x14ac:dyDescent="0.25">
      <c r="B50" s="164" t="s">
        <v>257</v>
      </c>
      <c r="C50" s="166">
        <v>37</v>
      </c>
      <c r="D50" s="184"/>
      <c r="E50" s="165"/>
      <c r="F50" s="165"/>
      <c r="G50" s="185">
        <v>1</v>
      </c>
      <c r="H50" s="184"/>
      <c r="I50" s="165">
        <v>2</v>
      </c>
      <c r="J50" s="165">
        <v>2</v>
      </c>
      <c r="K50" s="185"/>
      <c r="L50" s="194">
        <v>1</v>
      </c>
      <c r="M50" s="195">
        <v>4</v>
      </c>
      <c r="N50" s="196">
        <v>5</v>
      </c>
      <c r="O50" s="166">
        <v>0.82222222222222219</v>
      </c>
      <c r="P50" s="167">
        <v>0.82222222222222219</v>
      </c>
      <c r="Q50" s="168">
        <v>3.2888888888888888</v>
      </c>
      <c r="R50" s="169">
        <v>4.1111111111111107</v>
      </c>
    </row>
    <row r="51" spans="2:18" x14ac:dyDescent="0.25">
      <c r="B51" s="164" t="s">
        <v>258</v>
      </c>
      <c r="C51" s="187">
        <v>45</v>
      </c>
      <c r="D51" s="184"/>
      <c r="E51" s="165"/>
      <c r="F51" s="165"/>
      <c r="G51" s="185"/>
      <c r="H51" s="184"/>
      <c r="I51" s="165"/>
      <c r="J51" s="165"/>
      <c r="K51" s="185"/>
      <c r="L51" s="194">
        <v>0</v>
      </c>
      <c r="M51" s="195">
        <v>0</v>
      </c>
      <c r="N51" s="196">
        <v>0</v>
      </c>
      <c r="O51" s="169">
        <v>1</v>
      </c>
      <c r="P51" s="167">
        <v>0</v>
      </c>
      <c r="Q51" s="168">
        <v>0</v>
      </c>
      <c r="R51" s="169">
        <v>0</v>
      </c>
    </row>
    <row r="52" spans="2:18" x14ac:dyDescent="0.25">
      <c r="B52" s="161" t="s">
        <v>249</v>
      </c>
      <c r="C52" s="162"/>
      <c r="D52" s="161">
        <v>0</v>
      </c>
      <c r="E52" s="162">
        <v>0</v>
      </c>
      <c r="F52" s="162">
        <v>0</v>
      </c>
      <c r="G52" s="180">
        <v>1</v>
      </c>
      <c r="H52" s="161">
        <v>0</v>
      </c>
      <c r="I52" s="162">
        <v>2</v>
      </c>
      <c r="J52" s="162">
        <v>2</v>
      </c>
      <c r="K52" s="180">
        <v>0</v>
      </c>
      <c r="L52" s="191">
        <v>1</v>
      </c>
      <c r="M52" s="192">
        <v>4</v>
      </c>
      <c r="N52" s="193">
        <v>5</v>
      </c>
      <c r="O52" s="163"/>
      <c r="P52" s="170">
        <v>0.82222222222222219</v>
      </c>
      <c r="Q52" s="171">
        <v>3.2888888888888888</v>
      </c>
      <c r="R52" s="176">
        <v>4.1111111111111107</v>
      </c>
    </row>
  </sheetData>
  <mergeCells count="2">
    <mergeCell ref="D3:G3"/>
    <mergeCell ref="H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Alle barnehager</vt:lpstr>
      <vt:lpstr>Tana bru barnehage</vt:lpstr>
      <vt:lpstr>Boftsa barnehage</vt:lpstr>
      <vt:lpstr>Austertana barnehage</vt:lpstr>
      <vt:lpstr>Sirma barnehage</vt:lpstr>
      <vt:lpstr>221 </vt:lpstr>
      <vt:lpstr>Årsmelding 2013</vt:lpstr>
      <vt:lpstr>Årsmelding 2014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Are Anti</dc:creator>
  <cp:lastModifiedBy>Frode Gundersen</cp:lastModifiedBy>
  <cp:lastPrinted>2015-11-25T09:32:04Z</cp:lastPrinted>
  <dcterms:created xsi:type="dcterms:W3CDTF">2015-10-22T09:58:50Z</dcterms:created>
  <dcterms:modified xsi:type="dcterms:W3CDTF">2015-12-02T07:41:35Z</dcterms:modified>
</cp:coreProperties>
</file>